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3EF6CD71-75EE-448B-986B-EEF574EA1968}" xr6:coauthVersionLast="47" xr6:coauthVersionMax="47" xr10:uidLastSave="{00000000-0000-0000-0000-000000000000}"/>
  <bookViews>
    <workbookView xWindow="28680" yWindow="-120" windowWidth="29040" windowHeight="15720" tabRatio="963" xr2:uid="{00000000-000D-0000-FFFF-FFFF00000000}"/>
  </bookViews>
  <sheets>
    <sheet name="Checklist - Basic Office LNG" sheetId="16" r:id="rId1"/>
    <sheet name="Checklist - Ranking Office LNG" sheetId="4" r:id="rId2"/>
    <sheet name="Office - Total Score Review" sheetId="28" r:id="rId3"/>
    <sheet name="Office - CO2 - GloMEEP" sheetId="34" r:id="rId4"/>
  </sheets>
  <definedNames>
    <definedName name="_xlnm.Print_Area" localSheetId="0">'Checklist - Basic Office LNG'!$A$1:$Z$102</definedName>
    <definedName name="_xlnm.Print_Area" localSheetId="1">'Checklist - Ranking Office LNG'!$A$1:$AB$603</definedName>
    <definedName name="_xlnm.Print_Area" localSheetId="3">'Office - CO2 - GloMEEP'!$A$1:$E$74</definedName>
    <definedName name="_xlnm.Print_Area" localSheetId="2">'Office - Total Score Review'!$A$1:$AB$74</definedName>
    <definedName name="_xlnm.Print_Titles" localSheetId="0">'Checklist - Basic Office LNG'!$1:$3</definedName>
    <definedName name="_xlnm.Print_Titles" localSheetId="1">'Checklist - Ranking Office LNG'!$1:$3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13" i="4" l="1"/>
  <c r="Y213" i="4"/>
  <c r="AA141" i="4" l="1"/>
  <c r="Z141" i="4"/>
  <c r="Y141" i="4"/>
  <c r="AA140" i="4"/>
  <c r="Z140" i="4"/>
  <c r="Y140" i="4"/>
  <c r="AA139" i="4"/>
  <c r="Y139" i="4"/>
  <c r="AA138" i="4"/>
  <c r="Y138" i="4"/>
  <c r="AA137" i="4"/>
  <c r="Z137" i="4"/>
  <c r="Y137" i="4"/>
  <c r="AA136" i="4"/>
  <c r="Z136" i="4"/>
  <c r="Y136" i="4"/>
  <c r="AA587" i="4"/>
  <c r="Y587" i="4"/>
  <c r="AA586" i="4"/>
  <c r="Y586" i="4"/>
  <c r="Z142" i="4" l="1"/>
  <c r="Z368" i="4"/>
  <c r="Y367" i="4"/>
  <c r="Y366" i="4"/>
  <c r="X366" i="4"/>
  <c r="AA367" i="4" s="1"/>
  <c r="AA365" i="4"/>
  <c r="Y365" i="4"/>
  <c r="AA363" i="4"/>
  <c r="Y363" i="4"/>
  <c r="AA362" i="4"/>
  <c r="Y362" i="4"/>
  <c r="AA361" i="4"/>
  <c r="Y361" i="4"/>
  <c r="AA359" i="4"/>
  <c r="Y359" i="4"/>
  <c r="AA358" i="4"/>
  <c r="Y358" i="4"/>
  <c r="AA366" i="4" l="1"/>
  <c r="AA451" i="4" l="1"/>
  <c r="Y451" i="4"/>
  <c r="AA450" i="4"/>
  <c r="Z450" i="4"/>
  <c r="Y450" i="4" s="1"/>
  <c r="AA449" i="4"/>
  <c r="Z449" i="4"/>
  <c r="Z452" i="4" s="1"/>
  <c r="Y449" i="4"/>
  <c r="Y368" i="4" l="1"/>
  <c r="AC368" i="4" s="1"/>
  <c r="U27" i="28" l="1"/>
  <c r="C27" i="28"/>
  <c r="B27" i="28"/>
  <c r="Z196" i="4"/>
  <c r="R27" i="28" s="1"/>
  <c r="AA195" i="4"/>
  <c r="Y195" i="4"/>
  <c r="AA194" i="4"/>
  <c r="Y194" i="4"/>
  <c r="AA193" i="4"/>
  <c r="Y193" i="4"/>
  <c r="AA192" i="4"/>
  <c r="Y192" i="4"/>
  <c r="Y196" i="4" l="1"/>
  <c r="O27" i="28" s="1"/>
  <c r="F387" i="4" l="1"/>
  <c r="Y385" i="4"/>
  <c r="X385" i="4"/>
  <c r="AA385" i="4" s="1"/>
  <c r="Y384" i="4"/>
  <c r="Y383" i="4"/>
  <c r="Y382" i="4"/>
  <c r="X382" i="4"/>
  <c r="X383" i="4" s="1"/>
  <c r="AA381" i="4"/>
  <c r="Z381" i="4"/>
  <c r="Y381" i="4"/>
  <c r="Y379" i="4"/>
  <c r="Y378" i="4"/>
  <c r="X378" i="4"/>
  <c r="X379" i="4" s="1"/>
  <c r="AA377" i="4"/>
  <c r="Z377" i="4"/>
  <c r="Y377" i="4"/>
  <c r="AA382" i="4" l="1"/>
  <c r="AA378" i="4"/>
  <c r="Y386" i="4"/>
  <c r="Z378" i="4"/>
  <c r="Z383" i="4"/>
  <c r="X384" i="4"/>
  <c r="AA383" i="4"/>
  <c r="Z379" i="4"/>
  <c r="AA379" i="4"/>
  <c r="Z382" i="4"/>
  <c r="Z385" i="4"/>
  <c r="AA336" i="4"/>
  <c r="Y336" i="4"/>
  <c r="AA384" i="4" l="1"/>
  <c r="Z384" i="4"/>
  <c r="Z386" i="4" s="1"/>
  <c r="Y597" i="4" l="1"/>
  <c r="AA597" i="4"/>
  <c r="Y593" i="4"/>
  <c r="AA593" i="4"/>
  <c r="U39" i="28" l="1"/>
  <c r="C39" i="28"/>
  <c r="B39" i="28"/>
  <c r="U34" i="28"/>
  <c r="C34" i="28"/>
  <c r="B34" i="28"/>
  <c r="Z588" i="4" l="1"/>
  <c r="AA585" i="4"/>
  <c r="Y585" i="4"/>
  <c r="AA583" i="4"/>
  <c r="Y583" i="4"/>
  <c r="AA582" i="4"/>
  <c r="Y582" i="4"/>
  <c r="AA581" i="4"/>
  <c r="Y581" i="4"/>
  <c r="AA579" i="4"/>
  <c r="Y579" i="4"/>
  <c r="AA578" i="4"/>
  <c r="Y578" i="4"/>
  <c r="AA577" i="4"/>
  <c r="Y577" i="4"/>
  <c r="Z391" i="4"/>
  <c r="R39" i="28" s="1"/>
  <c r="AA390" i="4"/>
  <c r="Y390" i="4"/>
  <c r="Y391" i="4" s="1"/>
  <c r="O39" i="28" s="1"/>
  <c r="Y349" i="4"/>
  <c r="X349" i="4"/>
  <c r="Z349" i="4" s="1"/>
  <c r="Y348" i="4"/>
  <c r="X348" i="4"/>
  <c r="AA348" i="4" s="1"/>
  <c r="Y346" i="4"/>
  <c r="X346" i="4"/>
  <c r="Z346" i="4" s="1"/>
  <c r="AA344" i="4"/>
  <c r="Z344" i="4"/>
  <c r="Y344" i="4"/>
  <c r="AA342" i="4"/>
  <c r="Z342" i="4"/>
  <c r="Y342" i="4"/>
  <c r="Z218" i="4"/>
  <c r="AA217" i="4"/>
  <c r="Y217" i="4"/>
  <c r="AA216" i="4"/>
  <c r="Y216" i="4"/>
  <c r="AA215" i="4"/>
  <c r="Y215" i="4"/>
  <c r="AA212" i="4"/>
  <c r="Y212" i="4"/>
  <c r="AA211" i="4"/>
  <c r="Y211" i="4"/>
  <c r="AA210" i="4"/>
  <c r="Y210" i="4"/>
  <c r="AA209" i="4"/>
  <c r="Y209" i="4"/>
  <c r="AA208" i="4"/>
  <c r="Y208" i="4"/>
  <c r="AA206" i="4"/>
  <c r="Y206" i="4"/>
  <c r="AA204" i="4"/>
  <c r="Y204" i="4"/>
  <c r="AA201" i="4"/>
  <c r="Y201" i="4"/>
  <c r="AA200" i="4"/>
  <c r="Y200" i="4"/>
  <c r="Y588" i="4" l="1"/>
  <c r="AA349" i="4"/>
  <c r="AA346" i="4"/>
  <c r="Y350" i="4"/>
  <c r="O34" i="28" s="1"/>
  <c r="Y218" i="4"/>
  <c r="Z348" i="4"/>
  <c r="Z350" i="4" s="1"/>
  <c r="R34" i="28" s="1"/>
  <c r="AA174" i="4"/>
  <c r="Y174" i="4"/>
  <c r="AA173" i="4"/>
  <c r="Y173" i="4"/>
  <c r="AA171" i="4"/>
  <c r="Y171" i="4"/>
  <c r="AA170" i="4"/>
  <c r="Y170" i="4"/>
  <c r="AA168" i="4"/>
  <c r="Y168" i="4"/>
  <c r="AA166" i="4"/>
  <c r="Y166" i="4"/>
  <c r="AA164" i="4"/>
  <c r="Y164" i="4"/>
  <c r="AA161" i="4"/>
  <c r="Y161" i="4"/>
  <c r="AA160" i="4"/>
  <c r="Z160" i="4"/>
  <c r="Y160" i="4"/>
  <c r="AA159" i="4"/>
  <c r="Z159" i="4"/>
  <c r="Y159" i="4"/>
  <c r="Z67" i="4"/>
  <c r="AA66" i="4"/>
  <c r="Y66" i="4"/>
  <c r="AA65" i="4"/>
  <c r="Y65" i="4"/>
  <c r="AA64" i="4"/>
  <c r="Y64" i="4"/>
  <c r="AA63" i="4"/>
  <c r="Y63" i="4"/>
  <c r="AA62" i="4"/>
  <c r="Y62" i="4"/>
  <c r="AA61" i="4"/>
  <c r="Y61" i="4"/>
  <c r="AA60" i="4"/>
  <c r="Y60" i="4"/>
  <c r="AA59" i="4"/>
  <c r="Y59" i="4"/>
  <c r="AA58" i="4"/>
  <c r="Y58" i="4"/>
  <c r="AA57" i="4"/>
  <c r="Y57" i="4"/>
  <c r="AA56" i="4"/>
  <c r="Y56" i="4"/>
  <c r="Z175" i="4" l="1"/>
  <c r="Y175" i="4"/>
  <c r="Y67" i="4"/>
  <c r="Z602" i="4"/>
  <c r="AA601" i="4"/>
  <c r="Y601" i="4"/>
  <c r="AA600" i="4"/>
  <c r="Y600" i="4"/>
  <c r="AA599" i="4"/>
  <c r="Y599" i="4"/>
  <c r="AA598" i="4"/>
  <c r="Y598" i="4"/>
  <c r="AA596" i="4"/>
  <c r="Y596" i="4"/>
  <c r="AA595" i="4"/>
  <c r="Y595" i="4"/>
  <c r="AA594" i="4"/>
  <c r="Y594" i="4"/>
  <c r="AA592" i="4"/>
  <c r="Y592" i="4"/>
  <c r="Y602" i="4" l="1"/>
  <c r="D5" i="34" l="1"/>
  <c r="D4" i="34"/>
  <c r="D3" i="34"/>
  <c r="C47" i="28" l="1"/>
  <c r="B47" i="28"/>
  <c r="U46" i="28"/>
  <c r="C46" i="28"/>
  <c r="B46" i="28"/>
  <c r="U45" i="28"/>
  <c r="C45" i="28"/>
  <c r="B45" i="28"/>
  <c r="C44" i="28"/>
  <c r="B44" i="28"/>
  <c r="U43" i="28"/>
  <c r="C43" i="28"/>
  <c r="B43" i="28"/>
  <c r="U36" i="28"/>
  <c r="C36" i="28"/>
  <c r="B36" i="28"/>
  <c r="U33" i="28"/>
  <c r="C33" i="28"/>
  <c r="B33" i="28"/>
  <c r="U32" i="28"/>
  <c r="C32" i="28"/>
  <c r="B32" i="28"/>
  <c r="C31" i="28"/>
  <c r="B31" i="28"/>
  <c r="C30" i="28"/>
  <c r="B30" i="28"/>
  <c r="U14" i="28"/>
  <c r="C14" i="28"/>
  <c r="B14" i="28"/>
  <c r="U9" i="28"/>
  <c r="C9" i="28"/>
  <c r="B9" i="28"/>
  <c r="F468" i="4" l="1"/>
  <c r="U47" i="28" s="1"/>
  <c r="Z466" i="4"/>
  <c r="Y466" i="4"/>
  <c r="Z465" i="4"/>
  <c r="Y465" i="4"/>
  <c r="Y464" i="4"/>
  <c r="X464" i="4"/>
  <c r="AA465" i="4" s="1"/>
  <c r="Y462" i="4"/>
  <c r="X462" i="4"/>
  <c r="Z462" i="4" s="1"/>
  <c r="Y461" i="4"/>
  <c r="X461" i="4"/>
  <c r="Z461" i="4" s="1"/>
  <c r="Y460" i="4"/>
  <c r="X460" i="4"/>
  <c r="Z460" i="4" s="1"/>
  <c r="Y459" i="4"/>
  <c r="X459" i="4"/>
  <c r="Z459" i="4" s="1"/>
  <c r="Y458" i="4"/>
  <c r="X458" i="4"/>
  <c r="Z458" i="4" s="1"/>
  <c r="Y457" i="4"/>
  <c r="X457" i="4"/>
  <c r="Z457" i="4" s="1"/>
  <c r="AA456" i="4"/>
  <c r="Z456" i="4"/>
  <c r="Y456" i="4"/>
  <c r="R46" i="28"/>
  <c r="AA447" i="4"/>
  <c r="Y447" i="4"/>
  <c r="AA446" i="4"/>
  <c r="Y446" i="4"/>
  <c r="AA445" i="4"/>
  <c r="Y445" i="4"/>
  <c r="Z441" i="4"/>
  <c r="R45" i="28" s="1"/>
  <c r="AA440" i="4"/>
  <c r="Y440" i="4"/>
  <c r="AA439" i="4"/>
  <c r="Y439" i="4"/>
  <c r="AA438" i="4"/>
  <c r="Y438" i="4"/>
  <c r="AA437" i="4"/>
  <c r="Y437" i="4"/>
  <c r="F435" i="4"/>
  <c r="U44" i="28" s="1"/>
  <c r="Y433" i="4"/>
  <c r="Y431" i="4"/>
  <c r="X431" i="4"/>
  <c r="AA431" i="4" s="1"/>
  <c r="AA430" i="4"/>
  <c r="Y430" i="4"/>
  <c r="AA429" i="4"/>
  <c r="Z429" i="4"/>
  <c r="Y429" i="4"/>
  <c r="Y427" i="4"/>
  <c r="X427" i="4"/>
  <c r="AA427" i="4" s="1"/>
  <c r="AA426" i="4"/>
  <c r="Z426" i="4"/>
  <c r="Y426" i="4"/>
  <c r="AA424" i="4"/>
  <c r="Z424" i="4"/>
  <c r="Y424" i="4"/>
  <c r="Y422" i="4"/>
  <c r="X422" i="4"/>
  <c r="AA422" i="4" s="1"/>
  <c r="AA421" i="4"/>
  <c r="Z421" i="4"/>
  <c r="Y421" i="4"/>
  <c r="Z417" i="4"/>
  <c r="R43" i="28" s="1"/>
  <c r="AA416" i="4"/>
  <c r="Y416" i="4"/>
  <c r="AA415" i="4"/>
  <c r="Y415" i="4"/>
  <c r="AA414" i="4"/>
  <c r="Y414" i="4"/>
  <c r="AA413" i="4"/>
  <c r="Y413" i="4"/>
  <c r="AA335" i="4"/>
  <c r="AA334" i="4"/>
  <c r="AA333" i="4"/>
  <c r="AA332" i="4"/>
  <c r="AA331" i="4"/>
  <c r="AA329" i="4"/>
  <c r="Y329" i="4"/>
  <c r="AA328" i="4"/>
  <c r="AA327" i="4"/>
  <c r="AA326" i="4"/>
  <c r="AA325" i="4"/>
  <c r="AA324" i="4"/>
  <c r="AA323" i="4"/>
  <c r="AA322" i="4"/>
  <c r="AA320" i="4"/>
  <c r="Y320" i="4"/>
  <c r="AA319" i="4"/>
  <c r="AA318" i="4"/>
  <c r="AA317" i="4"/>
  <c r="AA316" i="4"/>
  <c r="AA315" i="4"/>
  <c r="AA314" i="4"/>
  <c r="AA313" i="4"/>
  <c r="AA311" i="4"/>
  <c r="Y311" i="4"/>
  <c r="AA309" i="4"/>
  <c r="AA308" i="4"/>
  <c r="AA307" i="4"/>
  <c r="AA306" i="4"/>
  <c r="AA305" i="4"/>
  <c r="AA304" i="4"/>
  <c r="AA303" i="4"/>
  <c r="AA302" i="4"/>
  <c r="AA301" i="4"/>
  <c r="AA300" i="4"/>
  <c r="AA298" i="4"/>
  <c r="Y298" i="4"/>
  <c r="AA297" i="4"/>
  <c r="AA296" i="4"/>
  <c r="AA295" i="4"/>
  <c r="AA294" i="4"/>
  <c r="AA293" i="4"/>
  <c r="AA292" i="4"/>
  <c r="AA291" i="4"/>
  <c r="AA290" i="4"/>
  <c r="AA289" i="4"/>
  <c r="AA288" i="4"/>
  <c r="AA286" i="4"/>
  <c r="Y286" i="4"/>
  <c r="AA284" i="4"/>
  <c r="Z284" i="4"/>
  <c r="Y284" i="4"/>
  <c r="AA283" i="4"/>
  <c r="Z283" i="4"/>
  <c r="Y283" i="4"/>
  <c r="AA282" i="4"/>
  <c r="AA281" i="4"/>
  <c r="AA280" i="4"/>
  <c r="AA279" i="4"/>
  <c r="AA278" i="4"/>
  <c r="AA276" i="4"/>
  <c r="Z276" i="4"/>
  <c r="Y276" i="4"/>
  <c r="AA273" i="4"/>
  <c r="Z273" i="4"/>
  <c r="Y273" i="4"/>
  <c r="AA272" i="4"/>
  <c r="Z272" i="4"/>
  <c r="Y272" i="4"/>
  <c r="AA271" i="4"/>
  <c r="Z271" i="4"/>
  <c r="Y271" i="4"/>
  <c r="Z267" i="4"/>
  <c r="R32" i="28" s="1"/>
  <c r="AA266" i="4"/>
  <c r="AA265" i="4"/>
  <c r="AA264" i="4"/>
  <c r="AA262" i="4"/>
  <c r="Y262" i="4"/>
  <c r="Y267" i="4" s="1"/>
  <c r="O32" i="28" s="1"/>
  <c r="F260" i="4"/>
  <c r="U31" i="28" s="1"/>
  <c r="Y258" i="4"/>
  <c r="X258" i="4"/>
  <c r="Z258" i="4" s="1"/>
  <c r="AA257" i="4"/>
  <c r="Z257" i="4"/>
  <c r="Y257" i="4"/>
  <c r="Y256" i="4"/>
  <c r="X256" i="4"/>
  <c r="AA256" i="4" s="1"/>
  <c r="Y255" i="4"/>
  <c r="X255" i="4"/>
  <c r="AA255" i="4" s="1"/>
  <c r="AA254" i="4"/>
  <c r="Z254" i="4"/>
  <c r="Y254" i="4"/>
  <c r="Y251" i="4"/>
  <c r="X251" i="4"/>
  <c r="Z251" i="4" s="1"/>
  <c r="AA249" i="4"/>
  <c r="Z249" i="4"/>
  <c r="Y249" i="4"/>
  <c r="F246" i="4"/>
  <c r="U30" i="28" s="1"/>
  <c r="Y244" i="4"/>
  <c r="X244" i="4"/>
  <c r="Z244" i="4" s="1"/>
  <c r="Y243" i="4"/>
  <c r="X243" i="4"/>
  <c r="Z243" i="4" s="1"/>
  <c r="AA242" i="4"/>
  <c r="Z242" i="4"/>
  <c r="Y242" i="4"/>
  <c r="Y240" i="4"/>
  <c r="X240" i="4"/>
  <c r="AA240" i="4" s="1"/>
  <c r="Y239" i="4"/>
  <c r="X239" i="4"/>
  <c r="AA239" i="4" s="1"/>
  <c r="AA238" i="4"/>
  <c r="Z238" i="4"/>
  <c r="Y238" i="4"/>
  <c r="Y235" i="4"/>
  <c r="X235" i="4"/>
  <c r="AA235" i="4" s="1"/>
  <c r="Y229" i="4"/>
  <c r="X229" i="4"/>
  <c r="Z235" i="4" s="1"/>
  <c r="AA227" i="4"/>
  <c r="Z227" i="4"/>
  <c r="Y227" i="4"/>
  <c r="Z106" i="4"/>
  <c r="R14" i="28" s="1"/>
  <c r="AA105" i="4"/>
  <c r="Y105" i="4"/>
  <c r="AA103" i="4"/>
  <c r="Y103" i="4"/>
  <c r="AA102" i="4"/>
  <c r="Y102" i="4"/>
  <c r="AA100" i="4"/>
  <c r="Y100" i="4"/>
  <c r="AA99" i="4"/>
  <c r="Y99" i="4"/>
  <c r="AA98" i="4"/>
  <c r="Y98" i="4"/>
  <c r="AA95" i="4"/>
  <c r="Y95" i="4"/>
  <c r="AA94" i="4"/>
  <c r="Y94" i="4"/>
  <c r="AA93" i="4"/>
  <c r="Y93" i="4"/>
  <c r="AA92" i="4"/>
  <c r="Y92" i="4"/>
  <c r="AA91" i="4"/>
  <c r="Y91" i="4"/>
  <c r="Z42" i="4"/>
  <c r="R9" i="28" s="1"/>
  <c r="AA41" i="4"/>
  <c r="Y41" i="4"/>
  <c r="AA40" i="4"/>
  <c r="Y40" i="4"/>
  <c r="Y452" i="4" l="1"/>
  <c r="O46" i="28" s="1"/>
  <c r="Y337" i="4"/>
  <c r="O33" i="28" s="1"/>
  <c r="Z337" i="4"/>
  <c r="R33" i="28" s="1"/>
  <c r="Y42" i="4"/>
  <c r="O9" i="28" s="1"/>
  <c r="AA457" i="4"/>
  <c r="AA459" i="4"/>
  <c r="AA461" i="4"/>
  <c r="AA466" i="4"/>
  <c r="AA231" i="4"/>
  <c r="AA233" i="4"/>
  <c r="Z431" i="4"/>
  <c r="AA232" i="4"/>
  <c r="AA458" i="4"/>
  <c r="AA462" i="4"/>
  <c r="Y434" i="4"/>
  <c r="O44" i="28" s="1"/>
  <c r="AA460" i="4"/>
  <c r="Y259" i="4"/>
  <c r="O31" i="28" s="1"/>
  <c r="Z427" i="4"/>
  <c r="Y417" i="4"/>
  <c r="O43" i="28" s="1"/>
  <c r="Y441" i="4"/>
  <c r="O45" i="28" s="1"/>
  <c r="Y467" i="4"/>
  <c r="O47" i="28" s="1"/>
  <c r="AA464" i="4"/>
  <c r="AA433" i="4"/>
  <c r="Z464" i="4"/>
  <c r="Z467" i="4" s="1"/>
  <c r="R47" i="28" s="1"/>
  <c r="Z422" i="4"/>
  <c r="Z256" i="4"/>
  <c r="AA243" i="4"/>
  <c r="O36" i="28"/>
  <c r="R36" i="28"/>
  <c r="AA251" i="4"/>
  <c r="AA258" i="4"/>
  <c r="Y106" i="4"/>
  <c r="O14" i="28" s="1"/>
  <c r="AA244" i="4"/>
  <c r="Z239" i="4"/>
  <c r="Y245" i="4"/>
  <c r="O30" i="28" s="1"/>
  <c r="Z255" i="4"/>
  <c r="Z229" i="4"/>
  <c r="Z240" i="4"/>
  <c r="AA229" i="4"/>
  <c r="Z259" i="4" l="1"/>
  <c r="R31" i="28" s="1"/>
  <c r="Z434" i="4"/>
  <c r="R44" i="28" s="1"/>
  <c r="Z245" i="4"/>
  <c r="R30" i="28" s="1"/>
  <c r="AA85" i="4" l="1"/>
  <c r="AA84" i="4"/>
  <c r="Y84" i="4"/>
  <c r="U11" i="28"/>
  <c r="C11" i="28"/>
  <c r="B11" i="28"/>
  <c r="R11" i="28"/>
  <c r="O11" i="28" l="1"/>
  <c r="Z30" i="4"/>
  <c r="AA29" i="4"/>
  <c r="Y29" i="4"/>
  <c r="AA28" i="4"/>
  <c r="Y28" i="4"/>
  <c r="AA27" i="4"/>
  <c r="Y27" i="4"/>
  <c r="AA26" i="4"/>
  <c r="Y26" i="4"/>
  <c r="AA25" i="4"/>
  <c r="Y25" i="4"/>
  <c r="Y30" i="4" l="1"/>
  <c r="Z565" i="4"/>
  <c r="F134" i="4" l="1"/>
  <c r="Z132" i="4"/>
  <c r="Z131" i="4"/>
  <c r="Z130" i="4"/>
  <c r="Z129" i="4"/>
  <c r="Z128" i="4"/>
  <c r="Z127" i="4"/>
  <c r="Z126" i="4"/>
  <c r="Z125" i="4"/>
  <c r="Z398" i="4" l="1"/>
  <c r="AA397" i="4"/>
  <c r="Y397" i="4"/>
  <c r="AA396" i="4"/>
  <c r="Y396" i="4"/>
  <c r="AA395" i="4"/>
  <c r="Y395" i="4"/>
  <c r="U37" i="28" l="1"/>
  <c r="B37" i="28"/>
  <c r="C37" i="28"/>
  <c r="B26" i="28"/>
  <c r="B17" i="28"/>
  <c r="U17" i="28"/>
  <c r="C17" i="28"/>
  <c r="B13" i="28"/>
  <c r="B12" i="28"/>
  <c r="B10" i="28"/>
  <c r="U13" i="28"/>
  <c r="C15" i="28"/>
  <c r="C13" i="28"/>
  <c r="U12" i="28"/>
  <c r="C12" i="28"/>
  <c r="U10" i="28"/>
  <c r="C10" i="28"/>
  <c r="X85" i="16" l="1"/>
  <c r="X84" i="16"/>
  <c r="X83" i="16"/>
  <c r="X81" i="16"/>
  <c r="Z373" i="4" l="1"/>
  <c r="R37" i="28" s="1"/>
  <c r="AA372" i="4"/>
  <c r="Y372" i="4"/>
  <c r="AA371" i="4"/>
  <c r="Y371" i="4"/>
  <c r="Y373" i="4" l="1"/>
  <c r="O37" i="28" s="1"/>
  <c r="Z133" i="4" l="1"/>
  <c r="R17" i="28" s="1"/>
  <c r="AA132" i="4"/>
  <c r="Y132" i="4"/>
  <c r="AA131" i="4"/>
  <c r="Y131" i="4"/>
  <c r="AA130" i="4"/>
  <c r="Y130" i="4"/>
  <c r="AA129" i="4"/>
  <c r="Y129" i="4"/>
  <c r="AA128" i="4"/>
  <c r="Y128" i="4"/>
  <c r="AA127" i="4"/>
  <c r="Y127" i="4"/>
  <c r="AA126" i="4"/>
  <c r="Y126" i="4"/>
  <c r="AA125" i="4"/>
  <c r="Y125" i="4"/>
  <c r="Z121" i="4"/>
  <c r="AA117" i="4"/>
  <c r="Y117" i="4"/>
  <c r="AA116" i="4"/>
  <c r="Y116" i="4"/>
  <c r="Y120" i="4"/>
  <c r="Y119" i="4"/>
  <c r="Y118" i="4"/>
  <c r="Y115" i="4"/>
  <c r="Y114" i="4"/>
  <c r="Y113" i="4"/>
  <c r="Y112" i="4"/>
  <c r="Y111" i="4"/>
  <c r="Y110" i="4"/>
  <c r="AA115" i="4"/>
  <c r="AA114" i="4"/>
  <c r="AA113" i="4"/>
  <c r="AA112" i="4"/>
  <c r="AA111" i="4"/>
  <c r="AA110" i="4"/>
  <c r="AA120" i="4"/>
  <c r="AA119" i="4"/>
  <c r="AA118" i="4"/>
  <c r="Y80" i="16"/>
  <c r="Y133" i="4" l="1"/>
  <c r="O17" i="28" s="1"/>
  <c r="AA571" i="4" l="1"/>
  <c r="Y571" i="4"/>
  <c r="AA569" i="4"/>
  <c r="Y569" i="4"/>
  <c r="AA568" i="4"/>
  <c r="Y568" i="4"/>
  <c r="AA563" i="4" l="1"/>
  <c r="Y563" i="4"/>
  <c r="AA560" i="4" l="1"/>
  <c r="Y560" i="4"/>
  <c r="AA558" i="4" l="1"/>
  <c r="Y558" i="4"/>
  <c r="AA557" i="4"/>
  <c r="Y557" i="4"/>
  <c r="AA556" i="4"/>
  <c r="Y556" i="4"/>
  <c r="AA555" i="4"/>
  <c r="Y555" i="4"/>
  <c r="AA554" i="4"/>
  <c r="Y554" i="4"/>
  <c r="AA553" i="4"/>
  <c r="Y553" i="4"/>
  <c r="AA552" i="4"/>
  <c r="Y552" i="4"/>
  <c r="AA551" i="4"/>
  <c r="Y551" i="4"/>
  <c r="AA545" i="4" l="1"/>
  <c r="Y545" i="4"/>
  <c r="AA543" i="4"/>
  <c r="Y543" i="4"/>
  <c r="AA542" i="4"/>
  <c r="Y542" i="4"/>
  <c r="AA541" i="4"/>
  <c r="Y541" i="4"/>
  <c r="AA540" i="4"/>
  <c r="Y540" i="4"/>
  <c r="AA539" i="4"/>
  <c r="Y539" i="4"/>
  <c r="AA538" i="4"/>
  <c r="Y538" i="4"/>
  <c r="AA537" i="4"/>
  <c r="Y537" i="4"/>
  <c r="Y102" i="16" l="1"/>
  <c r="Y101" i="16"/>
  <c r="AA86" i="4" l="1"/>
  <c r="Y86" i="4"/>
  <c r="AA83" i="4"/>
  <c r="Y83" i="4"/>
  <c r="Z87" i="4"/>
  <c r="R13" i="28" s="1"/>
  <c r="Z80" i="4"/>
  <c r="R12" i="28" s="1"/>
  <c r="AA79" i="4"/>
  <c r="Y79" i="4"/>
  <c r="AA78" i="4"/>
  <c r="Y78" i="4"/>
  <c r="AA77" i="4"/>
  <c r="Y77" i="4"/>
  <c r="AA76" i="4"/>
  <c r="Y76" i="4"/>
  <c r="AA75" i="4"/>
  <c r="AA74" i="4"/>
  <c r="Y74" i="4"/>
  <c r="AA73" i="4"/>
  <c r="Y73" i="4"/>
  <c r="AA72" i="4"/>
  <c r="Y72" i="4"/>
  <c r="AA71" i="4"/>
  <c r="Y71" i="4"/>
  <c r="AA70" i="4"/>
  <c r="Y88" i="16"/>
  <c r="Y87" i="4" l="1"/>
  <c r="O13" i="28" s="1"/>
  <c r="Y80" i="4"/>
  <c r="O12" i="28" s="1"/>
  <c r="Y89" i="16"/>
  <c r="Z525" i="4" l="1"/>
  <c r="R53" i="28" s="1"/>
  <c r="X516" i="4"/>
  <c r="X515" i="4"/>
  <c r="X520" i="4"/>
  <c r="Y520" i="4"/>
  <c r="X519" i="4"/>
  <c r="Y519" i="4"/>
  <c r="Y518" i="4"/>
  <c r="Y516" i="4"/>
  <c r="Y515" i="4"/>
  <c r="Y514" i="4"/>
  <c r="R61" i="28"/>
  <c r="R59" i="28"/>
  <c r="Y570" i="4"/>
  <c r="Y572" i="4"/>
  <c r="Z573" i="4"/>
  <c r="R58" i="28" s="1"/>
  <c r="Y549" i="4"/>
  <c r="Y550" i="4"/>
  <c r="Y561" i="4"/>
  <c r="Y562" i="4"/>
  <c r="Y559" i="4"/>
  <c r="Y564" i="4"/>
  <c r="Y544" i="4"/>
  <c r="Z546" i="4"/>
  <c r="R56" i="28" s="1"/>
  <c r="Y529" i="4"/>
  <c r="Y531" i="4"/>
  <c r="Y532" i="4"/>
  <c r="Y533" i="4"/>
  <c r="Z534" i="4"/>
  <c r="R55" i="28" s="1"/>
  <c r="Y506" i="4"/>
  <c r="Y504" i="4"/>
  <c r="Y505" i="4"/>
  <c r="Y507" i="4"/>
  <c r="Y508" i="4"/>
  <c r="Y509" i="4"/>
  <c r="Z510" i="4"/>
  <c r="R52" i="28" s="1"/>
  <c r="Y497" i="4"/>
  <c r="Y491" i="4"/>
  <c r="Y492" i="4"/>
  <c r="Y493" i="4"/>
  <c r="Y494" i="4"/>
  <c r="Y495" i="4"/>
  <c r="Y496" i="4"/>
  <c r="Y498" i="4"/>
  <c r="Y499" i="4"/>
  <c r="Y500" i="4"/>
  <c r="Z501" i="4"/>
  <c r="R51" i="28" s="1"/>
  <c r="Y480" i="4"/>
  <c r="Y481" i="4"/>
  <c r="Y482" i="4"/>
  <c r="Y483" i="4"/>
  <c r="Y484" i="4"/>
  <c r="Y485" i="4"/>
  <c r="Y486" i="4"/>
  <c r="Y487" i="4"/>
  <c r="Z488" i="4"/>
  <c r="R50" i="28" s="1"/>
  <c r="Y471" i="4"/>
  <c r="Y472" i="4"/>
  <c r="Y473" i="4"/>
  <c r="Y474" i="4"/>
  <c r="Y475" i="4"/>
  <c r="Y476" i="4"/>
  <c r="Z477" i="4"/>
  <c r="R49" i="28" s="1"/>
  <c r="C49" i="28"/>
  <c r="B49" i="28"/>
  <c r="Y405" i="4"/>
  <c r="Y406" i="4"/>
  <c r="Y407" i="4"/>
  <c r="Y408" i="4"/>
  <c r="Y409" i="4"/>
  <c r="Z410" i="4"/>
  <c r="R42" i="28" s="1"/>
  <c r="Y401" i="4"/>
  <c r="Y402" i="4" s="1"/>
  <c r="O41" i="28" s="1"/>
  <c r="Z402" i="4"/>
  <c r="R41" i="28" s="1"/>
  <c r="R40" i="28"/>
  <c r="R28" i="28"/>
  <c r="C40" i="28"/>
  <c r="C25" i="28"/>
  <c r="C19" i="28"/>
  <c r="U53" i="28"/>
  <c r="Y521" i="4"/>
  <c r="Y522" i="4"/>
  <c r="Y523" i="4"/>
  <c r="Y524" i="4"/>
  <c r="AA524" i="4"/>
  <c r="AA523" i="4"/>
  <c r="AA522" i="4"/>
  <c r="AA521" i="4"/>
  <c r="Y6" i="4"/>
  <c r="Y7" i="4"/>
  <c r="Y8" i="4"/>
  <c r="Y9" i="4"/>
  <c r="Y10" i="4"/>
  <c r="Y11" i="4"/>
  <c r="Y12" i="4"/>
  <c r="Y13" i="4"/>
  <c r="Y14" i="4"/>
  <c r="Y15" i="4"/>
  <c r="Y16" i="4"/>
  <c r="Y20" i="4"/>
  <c r="Y21" i="4"/>
  <c r="Y33" i="4"/>
  <c r="Y34" i="4"/>
  <c r="Y35" i="4"/>
  <c r="Y36" i="4"/>
  <c r="Y45" i="4"/>
  <c r="Y46" i="4"/>
  <c r="Y47" i="4"/>
  <c r="Y48" i="4"/>
  <c r="Y49" i="4"/>
  <c r="Y50" i="4"/>
  <c r="Y51" i="4"/>
  <c r="Y52" i="4"/>
  <c r="Y145" i="4"/>
  <c r="Y146" i="4" s="1"/>
  <c r="O19" i="28" s="1"/>
  <c r="Y150" i="4"/>
  <c r="Y151" i="4"/>
  <c r="Y152" i="4"/>
  <c r="Y153" i="4"/>
  <c r="Y154" i="4"/>
  <c r="Y179" i="4"/>
  <c r="Y180" i="4"/>
  <c r="Y181" i="4"/>
  <c r="Y182" i="4"/>
  <c r="Y183" i="4"/>
  <c r="Y187" i="4"/>
  <c r="Y188" i="4" s="1"/>
  <c r="O25" i="28" s="1"/>
  <c r="Y221" i="4"/>
  <c r="Y222" i="4"/>
  <c r="Y353" i="4"/>
  <c r="Y354" i="4" s="1"/>
  <c r="O35" i="28" s="1"/>
  <c r="C61" i="28"/>
  <c r="C59" i="28"/>
  <c r="C58" i="28"/>
  <c r="C57" i="28"/>
  <c r="C55" i="28"/>
  <c r="C56" i="28"/>
  <c r="C53" i="28"/>
  <c r="C52" i="28"/>
  <c r="C51" i="28"/>
  <c r="C50" i="28"/>
  <c r="C48" i="28"/>
  <c r="C42" i="28"/>
  <c r="C41" i="28"/>
  <c r="C38" i="28"/>
  <c r="C35" i="28"/>
  <c r="C29" i="28"/>
  <c r="C28" i="28"/>
  <c r="C24" i="28"/>
  <c r="C22" i="28"/>
  <c r="C21" i="28"/>
  <c r="C18" i="28"/>
  <c r="C16" i="28"/>
  <c r="C8" i="28"/>
  <c r="C7" i="28"/>
  <c r="C6" i="28"/>
  <c r="C5" i="28"/>
  <c r="C4" i="28"/>
  <c r="U5" i="28"/>
  <c r="U6" i="28"/>
  <c r="U7" i="28"/>
  <c r="U8" i="28"/>
  <c r="U16" i="28"/>
  <c r="U18" i="28"/>
  <c r="U19" i="28"/>
  <c r="U21" i="28"/>
  <c r="U22" i="28"/>
  <c r="U24" i="28"/>
  <c r="U25" i="28"/>
  <c r="U28" i="28"/>
  <c r="U29" i="28"/>
  <c r="U35" i="28"/>
  <c r="U38" i="28"/>
  <c r="U40" i="28"/>
  <c r="U41" i="28"/>
  <c r="U42" i="28"/>
  <c r="U49" i="28"/>
  <c r="U50" i="28"/>
  <c r="U51" i="28"/>
  <c r="U52" i="28"/>
  <c r="U55" i="28"/>
  <c r="U56" i="28"/>
  <c r="U57" i="28"/>
  <c r="U58" i="28"/>
  <c r="U59" i="28"/>
  <c r="U61" i="28"/>
  <c r="Z17" i="4"/>
  <c r="R5" i="28" s="1"/>
  <c r="Z22" i="4"/>
  <c r="R6" i="28" s="1"/>
  <c r="R7" i="28"/>
  <c r="Z37" i="4"/>
  <c r="R8" i="28" s="1"/>
  <c r="Z53" i="4"/>
  <c r="R10" i="28" s="1"/>
  <c r="R16" i="28"/>
  <c r="R18" i="28"/>
  <c r="Z146" i="4"/>
  <c r="R19" i="28" s="1"/>
  <c r="Z155" i="4"/>
  <c r="R21" i="28" s="1"/>
  <c r="R22" i="28"/>
  <c r="Z184" i="4"/>
  <c r="R24" i="28" s="1"/>
  <c r="Z188" i="4"/>
  <c r="R25" i="28" s="1"/>
  <c r="Z223" i="4"/>
  <c r="R29" i="28" s="1"/>
  <c r="Z354" i="4"/>
  <c r="R35" i="28" s="1"/>
  <c r="R38" i="28"/>
  <c r="B61" i="28"/>
  <c r="B59" i="28"/>
  <c r="B58" i="28"/>
  <c r="B57" i="28"/>
  <c r="B56" i="28"/>
  <c r="B55" i="28"/>
  <c r="B53" i="28"/>
  <c r="B52" i="28"/>
  <c r="B50" i="28"/>
  <c r="B51" i="28"/>
  <c r="B42" i="28"/>
  <c r="B41" i="28"/>
  <c r="B40" i="28"/>
  <c r="B38" i="28"/>
  <c r="B29" i="28"/>
  <c r="B28" i="28"/>
  <c r="B35" i="28"/>
  <c r="B25" i="28"/>
  <c r="B24" i="28"/>
  <c r="B22" i="28"/>
  <c r="B21" i="28"/>
  <c r="B19" i="28"/>
  <c r="B18" i="28"/>
  <c r="B16" i="28"/>
  <c r="B8" i="28"/>
  <c r="B7" i="28"/>
  <c r="B6" i="28"/>
  <c r="B5" i="28"/>
  <c r="C54" i="28"/>
  <c r="C26" i="28"/>
  <c r="C23" i="28"/>
  <c r="C20" i="28"/>
  <c r="B54" i="28"/>
  <c r="B48" i="28"/>
  <c r="B23" i="28"/>
  <c r="B20" i="28"/>
  <c r="B15" i="28"/>
  <c r="C60" i="28"/>
  <c r="B60" i="28"/>
  <c r="B4" i="28"/>
  <c r="AA11" i="4"/>
  <c r="AA16" i="4"/>
  <c r="AA15" i="4"/>
  <c r="AA14" i="4"/>
  <c r="AA13" i="4"/>
  <c r="AA12" i="4"/>
  <c r="AA10" i="4"/>
  <c r="AA9" i="4"/>
  <c r="AA8" i="4"/>
  <c r="AA7" i="4"/>
  <c r="AA6" i="4"/>
  <c r="A1" i="28"/>
  <c r="D1" i="28"/>
  <c r="Z1" i="28"/>
  <c r="AA509" i="4"/>
  <c r="AA508" i="4"/>
  <c r="AA507" i="4"/>
  <c r="AA506" i="4"/>
  <c r="AA505" i="4"/>
  <c r="AA504" i="4"/>
  <c r="AA487" i="4"/>
  <c r="AA486" i="4"/>
  <c r="AA485" i="4"/>
  <c r="AA484" i="4"/>
  <c r="AA483" i="4"/>
  <c r="AA482" i="4"/>
  <c r="AA481" i="4"/>
  <c r="AA480" i="4"/>
  <c r="AA409" i="4"/>
  <c r="AA408" i="4"/>
  <c r="AA407" i="4"/>
  <c r="AA406" i="4"/>
  <c r="AA405" i="4"/>
  <c r="AA401" i="4"/>
  <c r="AA353" i="4"/>
  <c r="D1" i="4"/>
  <c r="Z1" i="4"/>
  <c r="A1" i="4"/>
  <c r="AA497" i="4"/>
  <c r="AA187" i="4"/>
  <c r="AA549" i="4"/>
  <c r="AA550" i="4"/>
  <c r="AA561" i="4"/>
  <c r="AA562" i="4"/>
  <c r="AA559" i="4"/>
  <c r="AA564" i="4"/>
  <c r="AA544" i="4"/>
  <c r="AA222" i="4"/>
  <c r="AA221" i="4"/>
  <c r="AA183" i="4"/>
  <c r="Y75" i="16"/>
  <c r="AA533" i="4"/>
  <c r="AA532" i="4"/>
  <c r="AA531" i="4"/>
  <c r="AA529" i="4"/>
  <c r="AA500" i="4"/>
  <c r="AA499" i="4"/>
  <c r="AA21" i="4"/>
  <c r="AA20" i="4"/>
  <c r="AA572" i="4"/>
  <c r="AA570" i="4"/>
  <c r="AA498" i="4"/>
  <c r="AA496" i="4"/>
  <c r="AA495" i="4"/>
  <c r="AA494" i="4"/>
  <c r="AA493" i="4"/>
  <c r="AA492" i="4"/>
  <c r="AA491" i="4"/>
  <c r="AA476" i="4"/>
  <c r="AA475" i="4"/>
  <c r="AA474" i="4"/>
  <c r="AA473" i="4"/>
  <c r="AA472" i="4"/>
  <c r="AA471" i="4"/>
  <c r="AA182" i="4"/>
  <c r="AA181" i="4"/>
  <c r="AA180" i="4"/>
  <c r="AA179" i="4"/>
  <c r="AA154" i="4"/>
  <c r="AA153" i="4"/>
  <c r="AA152" i="4"/>
  <c r="AA151" i="4"/>
  <c r="AA150" i="4"/>
  <c r="AA145" i="4"/>
  <c r="AA52" i="4"/>
  <c r="AA51" i="4"/>
  <c r="AA50" i="4"/>
  <c r="AA49" i="4"/>
  <c r="AA48" i="4"/>
  <c r="AA47" i="4"/>
  <c r="AA46" i="4"/>
  <c r="AA45" i="4"/>
  <c r="AA36" i="4"/>
  <c r="AA35" i="4"/>
  <c r="AA34" i="4"/>
  <c r="AA33" i="4"/>
  <c r="Y99" i="16"/>
  <c r="Y98" i="16"/>
  <c r="Y97" i="16"/>
  <c r="Y96" i="16"/>
  <c r="Y95" i="16"/>
  <c r="Y94" i="16"/>
  <c r="Y92" i="16"/>
  <c r="Y77" i="16"/>
  <c r="Y74" i="16"/>
  <c r="Y70" i="16"/>
  <c r="Y69" i="16"/>
  <c r="Y68" i="16"/>
  <c r="Y67" i="16"/>
  <c r="Y66" i="16"/>
  <c r="Y64" i="16"/>
  <c r="Y63" i="16"/>
  <c r="Y62" i="16"/>
  <c r="Y61" i="16"/>
  <c r="Y59" i="16"/>
  <c r="Y58" i="16"/>
  <c r="Y57" i="16"/>
  <c r="Y56" i="16"/>
  <c r="Y55" i="16"/>
  <c r="Y54" i="16"/>
  <c r="Y52" i="16"/>
  <c r="Y51" i="16"/>
  <c r="Y50" i="16"/>
  <c r="Y49" i="16"/>
  <c r="Y48" i="16"/>
  <c r="Y46" i="16"/>
  <c r="Y45" i="16"/>
  <c r="Y44" i="16"/>
  <c r="Y43" i="16"/>
  <c r="Y41" i="16"/>
  <c r="Y40" i="16"/>
  <c r="Y38" i="16"/>
  <c r="Y37" i="16"/>
  <c r="Y36" i="16"/>
  <c r="Y35" i="16"/>
  <c r="Y34" i="16"/>
  <c r="Y33" i="16"/>
  <c r="Y32" i="16"/>
  <c r="Y31" i="16"/>
  <c r="Y30" i="16"/>
  <c r="Y29" i="16"/>
  <c r="Y28" i="16"/>
  <c r="Y27" i="16"/>
  <c r="Y26" i="16"/>
  <c r="Y25" i="16"/>
  <c r="Y24" i="16"/>
  <c r="Y22" i="16"/>
  <c r="Y21" i="16"/>
  <c r="Y20" i="16"/>
  <c r="Y18" i="16"/>
  <c r="Y17" i="16"/>
  <c r="Y15" i="16"/>
  <c r="Y14" i="16"/>
  <c r="Y13" i="16"/>
  <c r="Y12" i="16"/>
  <c r="Y10" i="16"/>
  <c r="Y9" i="16"/>
  <c r="Y8" i="16"/>
  <c r="Y6" i="16"/>
  <c r="AA515" i="4" l="1"/>
  <c r="AA518" i="4"/>
  <c r="AA514" i="4"/>
  <c r="R57" i="28"/>
  <c r="U62" i="28"/>
  <c r="Y525" i="4"/>
  <c r="O53" i="28" s="1"/>
  <c r="AA520" i="4"/>
  <c r="O61" i="28"/>
  <c r="AA519" i="4"/>
  <c r="Y184" i="4"/>
  <c r="O24" i="28" s="1"/>
  <c r="O22" i="28"/>
  <c r="Y53" i="4"/>
  <c r="O10" i="28" s="1"/>
  <c r="Y37" i="4"/>
  <c r="O8" i="28" s="1"/>
  <c r="Y22" i="4"/>
  <c r="O6" i="28" s="1"/>
  <c r="Y17" i="4"/>
  <c r="O5" i="28" s="1"/>
  <c r="Y488" i="4"/>
  <c r="O50" i="28" s="1"/>
  <c r="Y510" i="4"/>
  <c r="O52" i="28" s="1"/>
  <c r="Y546" i="4"/>
  <c r="O56" i="28" s="1"/>
  <c r="Y573" i="4"/>
  <c r="O58" i="28" s="1"/>
  <c r="Y477" i="4"/>
  <c r="O49" i="28" s="1"/>
  <c r="Y501" i="4"/>
  <c r="O51" i="28" s="1"/>
  <c r="Y534" i="4"/>
  <c r="O55" i="28" s="1"/>
  <c r="O59" i="28"/>
  <c r="Y223" i="4"/>
  <c r="O29" i="28" s="1"/>
  <c r="Y155" i="4"/>
  <c r="O21" i="28" s="1"/>
  <c r="Y142" i="4"/>
  <c r="O18" i="28" s="1"/>
  <c r="Y121" i="4"/>
  <c r="O16" i="28" s="1"/>
  <c r="O7" i="28"/>
  <c r="O28" i="28"/>
  <c r="Y398" i="4"/>
  <c r="O40" i="28" s="1"/>
  <c r="Y410" i="4"/>
  <c r="O42" i="28" s="1"/>
  <c r="Y565" i="4"/>
  <c r="O57" i="28" s="1"/>
  <c r="O38" i="28"/>
  <c r="AA516" i="4"/>
  <c r="R62" i="28" l="1"/>
  <c r="O62" i="28"/>
  <c r="Y81" i="16"/>
  <c r="Y83" i="16"/>
  <c r="Y84" i="16"/>
  <c r="Y85" i="16"/>
  <c r="AF65" i="28" l="1"/>
</calcChain>
</file>

<file path=xl/sharedStrings.xml><?xml version="1.0" encoding="utf-8"?>
<sst xmlns="http://schemas.openxmlformats.org/spreadsheetml/2006/main" count="1727" uniqueCount="1184">
  <si>
    <t>4100.1</t>
  </si>
  <si>
    <t>4100</t>
  </si>
  <si>
    <t>4200.5</t>
  </si>
  <si>
    <t>4200</t>
  </si>
  <si>
    <t>5000</t>
  </si>
  <si>
    <t>5200</t>
  </si>
  <si>
    <t>5300.14</t>
  </si>
  <si>
    <t>5300.13</t>
  </si>
  <si>
    <t>5300</t>
  </si>
  <si>
    <t>5700</t>
  </si>
  <si>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</si>
  <si>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</si>
  <si>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it company policy that all junior officers (2nd Officer, 3rd Officer, 3rd Engineer and 4th Engineer) have completed the Liquid Cargo Operations Simulator (LICOS) course as recommended by SIGTTO for junior officers and relevant to cargo containment type (Membrane or Spherical)?</t>
  </si>
  <si>
    <t>Are the Management System (MS) Manuals maintained and updated?</t>
  </si>
  <si>
    <t>DEVELOPMENT OF PLANS FOR SHIPBOARD OPERATIONS</t>
  </si>
  <si>
    <t>EMERGENCY PREPAREDNESS</t>
  </si>
  <si>
    <t>7300.2</t>
  </si>
  <si>
    <t>7300.5</t>
  </si>
  <si>
    <t>7300.12</t>
  </si>
  <si>
    <t>7300.13</t>
  </si>
  <si>
    <t>7300.8</t>
  </si>
  <si>
    <t>7300.7</t>
  </si>
  <si>
    <t>7300.9</t>
  </si>
  <si>
    <t>7300.1</t>
  </si>
  <si>
    <r>
      <t xml:space="preserve">Training / Courses for Personnel, </t>
    </r>
    <r>
      <rPr>
        <sz val="16"/>
        <rFont val="Arial"/>
        <family val="2"/>
      </rPr>
      <t>Additional Green Award Requirements &amp; IMO Model Courses</t>
    </r>
  </si>
  <si>
    <r>
      <t xml:space="preserve">Familiarisation, </t>
    </r>
    <r>
      <rPr>
        <sz val="16"/>
        <rFont val="Arial"/>
        <family val="2"/>
      </rPr>
      <t>Additional Green Award Requirement</t>
    </r>
  </si>
  <si>
    <t>Is personnel promotion policy (ship &amp; office) documented in company procedures?</t>
  </si>
  <si>
    <t>Are company vessels in receipt of an evaluation report of an annual drill between company, ERS service provider (class) and a company vessel ?</t>
  </si>
  <si>
    <t xml:space="preserve">Are objectives concerning safety and the environment described? </t>
  </si>
  <si>
    <t>Has the company developed an internal technical inspection programme?</t>
  </si>
  <si>
    <t>Does the company have relevant previous survey and internal technical inspection reports?</t>
  </si>
  <si>
    <t>Is an owner's inspection report available?</t>
  </si>
  <si>
    <t>6110</t>
  </si>
  <si>
    <t>Critical and Stand-by Equipment</t>
  </si>
  <si>
    <t>6110.1</t>
  </si>
  <si>
    <t>Is the risk assessment carried out in order to create a list of critical equipment for every ship after intermediate survey (at least every 2.5 years)?</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</si>
  <si>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</si>
  <si>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</si>
  <si>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</si>
  <si>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</si>
  <si>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</si>
  <si>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</si>
  <si>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</si>
  <si>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</si>
  <si>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6110.6</t>
  </si>
  <si>
    <t>Are those event reports considered in creating a list of critical equipment?</t>
  </si>
  <si>
    <t>6110.7</t>
  </si>
  <si>
    <t>Is it company policy to install a Computer Based Program for spare parts management of critical equipment and stand-by equipment?</t>
  </si>
  <si>
    <t>6110.8</t>
  </si>
  <si>
    <t>Is it company policy to have  safety stock inventory reports for critical equipment and stand-by equipment?</t>
  </si>
  <si>
    <t>6300.8</t>
  </si>
  <si>
    <t>Is it company policy that ballast tanks of vessels delivered after 01-07-2012, are coated with a hard coating of a light colour?</t>
  </si>
  <si>
    <r>
      <t>For existing vessels:</t>
    </r>
    <r>
      <rPr>
        <b/>
        <sz val="16"/>
        <rFont val="Arial"/>
        <family val="2"/>
      </rPr>
      <t xml:space="preserve"> </t>
    </r>
    <r>
      <rPr>
        <sz val="16"/>
        <rFont val="Arial"/>
        <family val="2"/>
      </rPr>
      <t>Are ballast tanks coated with a hard coating of a light colour?</t>
    </r>
  </si>
  <si>
    <r>
      <t>For existing vessels:</t>
    </r>
    <r>
      <rPr>
        <sz val="16"/>
        <rFont val="Arial"/>
        <family val="2"/>
      </rPr>
      <t xml:space="preserve"> Are ballast tanks coated with dark epoxy maintained with a modified epoxy coating of a light colour, after safety benefit assessment is carried out?</t>
    </r>
  </si>
  <si>
    <t>Is the coating approved according to the IMO performance standard? (type approval or statement of compliance according to Res. MSC 215(82) in Coating Technical File)</t>
  </si>
  <si>
    <t>Is the working language between the office and the vessels defined?</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</si>
  <si>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</si>
  <si>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Lubrication and Use of Oils (Element nr.: 5810, 5811 &amp; 5812)</t>
  </si>
  <si>
    <t>Stern tube lubrication</t>
  </si>
  <si>
    <t>5810.1</t>
  </si>
  <si>
    <t>5822.6</t>
  </si>
  <si>
    <t>Is it a company selection process to assign ships that always deliver all sludge to reception facilities?</t>
  </si>
  <si>
    <t>Ship to Ship Transfer Operations</t>
  </si>
  <si>
    <t>Is it a company policy to employ a gas engineer on board?</t>
  </si>
  <si>
    <t>Is the Master of a vessel fully conversant with the Company's Management Systems?</t>
  </si>
  <si>
    <t>Is office personnel familiar with the shipboard oil pollution emergency plan?</t>
  </si>
  <si>
    <t>Does the company have a policy concerning the retention and disposal of oil residues (sludge)?</t>
  </si>
  <si>
    <t>Is there a procedure to identify the operational spaces (e.g. side-passages or compressor rooms) which need to be subjected to enclosed space entry procedures?</t>
  </si>
  <si>
    <t>Scoring (%)</t>
  </si>
  <si>
    <t>NAVIGATION / BRIDGE OPERATIONS</t>
  </si>
  <si>
    <t>1200.6</t>
  </si>
  <si>
    <t>Is company approval of the Hot Work permit required before work can begin?</t>
  </si>
  <si>
    <t>Is the HSQ Manager designated to authorise hot work?</t>
  </si>
  <si>
    <t>2120</t>
  </si>
  <si>
    <t>2120.1</t>
  </si>
  <si>
    <t>Is this policy maintained and implemented at all shore-based levels as well as all 
ship-based levels ?</t>
  </si>
  <si>
    <t>Does the company have instructions/procedures for the reporting of 
non-conformities/ near misses?</t>
  </si>
  <si>
    <t>Does the company have procedures to control documents and data relevant to the 
Man.System?</t>
  </si>
  <si>
    <t>5910.4</t>
  </si>
  <si>
    <t>5910.5</t>
  </si>
  <si>
    <t>5910.6</t>
  </si>
  <si>
    <t>5910.7</t>
  </si>
  <si>
    <t>6100.7</t>
  </si>
  <si>
    <t>RESOURCES AND PERSONNEL AND STCW</t>
  </si>
  <si>
    <t xml:space="preserve">Do arrangements include training and an introduction to the quality system for the executive management ? </t>
  </si>
  <si>
    <t>Are records of this training/courses available?</t>
  </si>
  <si>
    <t>CREW</t>
  </si>
  <si>
    <t xml:space="preserve">                                </t>
  </si>
  <si>
    <t xml:space="preserve"> </t>
  </si>
  <si>
    <t>Does the company have additional procedures in place to avoid the venting of Boil-Off Gas to atmosphere?</t>
  </si>
  <si>
    <t>Is an annual ERT drill performed at the office which includes participation by the ERS service provider (class) and one company vessel ?</t>
  </si>
  <si>
    <t>106.1</t>
  </si>
  <si>
    <t>106.11</t>
  </si>
  <si>
    <t>106.10</t>
  </si>
  <si>
    <t>106.12</t>
  </si>
  <si>
    <t>106.13</t>
  </si>
  <si>
    <t>106.14</t>
  </si>
  <si>
    <t>106.17</t>
  </si>
  <si>
    <t>107</t>
  </si>
  <si>
    <t>107.1</t>
  </si>
  <si>
    <t>107.3</t>
  </si>
  <si>
    <t>108.1</t>
  </si>
  <si>
    <t>108.2</t>
  </si>
  <si>
    <t>106.7</t>
  </si>
  <si>
    <t>106.8</t>
  </si>
  <si>
    <t>106.9</t>
  </si>
  <si>
    <t>106.6</t>
  </si>
  <si>
    <t>106.5</t>
  </si>
  <si>
    <t>106.4</t>
  </si>
  <si>
    <t>106.3</t>
  </si>
  <si>
    <t>106.2</t>
  </si>
  <si>
    <t>108.3</t>
  </si>
  <si>
    <t>108.4</t>
  </si>
  <si>
    <t>350</t>
  </si>
  <si>
    <t>350.2</t>
  </si>
  <si>
    <t>301.1</t>
  </si>
  <si>
    <t>310</t>
  </si>
  <si>
    <t>310.1</t>
  </si>
  <si>
    <t>310.3</t>
  </si>
  <si>
    <t>310.4</t>
  </si>
  <si>
    <t>310.5</t>
  </si>
  <si>
    <t>310.6</t>
  </si>
  <si>
    <t>310.7</t>
  </si>
  <si>
    <t>7300</t>
  </si>
  <si>
    <t>7300.14</t>
  </si>
  <si>
    <t>7300.15</t>
  </si>
  <si>
    <t>7400</t>
  </si>
  <si>
    <t>7400.1</t>
  </si>
  <si>
    <t>7400.2</t>
  </si>
  <si>
    <t>7400.3</t>
  </si>
  <si>
    <t>7400.4</t>
  </si>
  <si>
    <t>7500</t>
  </si>
  <si>
    <t>7500.1</t>
  </si>
  <si>
    <t>7500.2</t>
  </si>
  <si>
    <t>9000</t>
  </si>
  <si>
    <t>Revision Code</t>
  </si>
  <si>
    <t xml:space="preserve">OFFICE RANKING SCORE </t>
  </si>
  <si>
    <t>Is it company policy that a safety meeting, attended by all personnel involved, is held prior to entering the space or commencement of hot work in order to review procedures and PPE (including those specific for the intended work) ?</t>
  </si>
  <si>
    <t>Does the bunker procedure include a bunker plan (company format) ?</t>
  </si>
  <si>
    <r>
      <t>Programme of Inspections</t>
    </r>
    <r>
      <rPr>
        <b/>
        <sz val="14"/>
        <rFont val="Arial"/>
        <family val="2"/>
      </rPr>
      <t/>
    </r>
  </si>
  <si>
    <t>Does the company have a repair history on each vessel?</t>
  </si>
  <si>
    <t>Mooring Operations</t>
  </si>
  <si>
    <t>Navigation</t>
  </si>
  <si>
    <t>* for detailed interpretations of the colours and the usage of the checklist, please refer to the pdf-file named "Instruction Notes" located on www.greenaward.org under "Certification/ Download".</t>
  </si>
  <si>
    <t xml:space="preserve">Ship Recycling - Policy for ships due to be recycled    </t>
  </si>
  <si>
    <r>
      <t>Computer Systems, Networks, Data Security and Training.</t>
    </r>
    <r>
      <rPr>
        <sz val="16"/>
        <rFont val="Arial"/>
        <family val="2"/>
      </rPr>
      <t xml:space="preserve"> GA requirement</t>
    </r>
  </si>
  <si>
    <t>Is an updated list of national &amp; local authorities, as required in the SOPEP &amp; the emergency response plan, available in the office ?</t>
  </si>
  <si>
    <t>Are masters entitled to use non-compulsory pilot services? (must be stated in a company procedure)</t>
  </si>
  <si>
    <t>6100.6</t>
  </si>
  <si>
    <t>6100.4</t>
  </si>
  <si>
    <t>6100.3</t>
  </si>
  <si>
    <t>6100.2</t>
  </si>
  <si>
    <t>6100.1</t>
  </si>
  <si>
    <t>6100</t>
  </si>
  <si>
    <t>6000</t>
  </si>
  <si>
    <t>6200.10</t>
  </si>
  <si>
    <t>6200.11</t>
  </si>
  <si>
    <t>6200.6</t>
  </si>
  <si>
    <t>6200.7</t>
  </si>
  <si>
    <t>6200.12</t>
  </si>
  <si>
    <t>6200.9</t>
  </si>
  <si>
    <t>6200.8</t>
  </si>
  <si>
    <t>6200.5</t>
  </si>
  <si>
    <t>6200.2</t>
  </si>
  <si>
    <t>6200.1</t>
  </si>
  <si>
    <t>6200</t>
  </si>
  <si>
    <t>6300.1</t>
  </si>
  <si>
    <t>6300</t>
  </si>
  <si>
    <t>6300.6</t>
  </si>
  <si>
    <t>6300.7</t>
  </si>
  <si>
    <t>6300.4</t>
  </si>
  <si>
    <t>6300.5</t>
  </si>
  <si>
    <t>6400.1</t>
  </si>
  <si>
    <t>6400</t>
  </si>
  <si>
    <t>Does the company have procedures/instructions for hull / ship's construction condition-inspections to be carried out by ship's personnel?</t>
  </si>
  <si>
    <t>Does the company have information regarding the relevant maintenance level of the vessel?</t>
  </si>
  <si>
    <t>ELEMENTS WITH NO 
MINIMUM SCORE</t>
  </si>
  <si>
    <t>Is there a policy that system back-ups for vessel administrative PC systems are made?</t>
  </si>
  <si>
    <t>LNG Carrier Cargo Operations &amp; Additional Green Award requirements</t>
  </si>
  <si>
    <t>Enclosed Space Entry &amp; Hot Work</t>
  </si>
  <si>
    <t>Control of drugs &amp; alcohol onboard</t>
  </si>
  <si>
    <t>Emergency Response System</t>
  </si>
  <si>
    <t>MINIMUM RANKING SCORE REQUIRED</t>
  </si>
  <si>
    <t>Does the company use weather routing services for ships on long haul voyages?</t>
  </si>
  <si>
    <t>Has the level of competency been defined and documented for office personnel performing functions pertinent to safety and the environment?</t>
  </si>
  <si>
    <t>Does the company have a system which ensures an adequate level of corrosion prevention of the seawater ballast tanks? (Protective coatings provided in ballast tanks has to be in a GOOD condition)</t>
  </si>
  <si>
    <t>Does the company provide the ship(s) with an automatic wire rope lubricator?</t>
  </si>
  <si>
    <t>Does the company provide the ship with a winch brake test kit?</t>
  </si>
  <si>
    <t>Compliance with General Provisions</t>
  </si>
  <si>
    <t>Norm item</t>
  </si>
  <si>
    <t>Does the company require a responsible officer to be designated for all aspects of the operation?</t>
  </si>
  <si>
    <t>Is an evaluation report of vessel's performance sent to the company?</t>
  </si>
  <si>
    <t>Is ship's crew trained and drilled periodically according to enclosed space entry procedures ?</t>
  </si>
  <si>
    <t>Does training also include rescue and first aid?</t>
  </si>
  <si>
    <t>Are ship inspections held at defined intervals? (minimum of twice a year or equivalent)</t>
  </si>
  <si>
    <t>Is it company policy that all senior officers (Master, Chief Officer, Chief Engineer, 2nd Engineer and Gas Engineer) have completed the Liquid Cargo Operations Simulator (LICOS) course as recommended by SIGTTO for senior officers and relevant to cargo containment type (Membrane or Spherical)?</t>
  </si>
  <si>
    <t>7200.5</t>
  </si>
  <si>
    <t>7400.6</t>
  </si>
  <si>
    <r>
      <t xml:space="preserve">TOTAL SCORE REVIEW                                                                                                            </t>
    </r>
    <r>
      <rPr>
        <b/>
        <sz val="28"/>
        <rFont val="Arial"/>
        <family val="2"/>
      </rPr>
      <t xml:space="preserve">  OFFICE AUDIT - LNG CARRIER</t>
    </r>
  </si>
  <si>
    <t>Does the company have procedures for the preparation of plans and instructions for key shipboard operations concerning safety of the ship and prevention of pollution?</t>
  </si>
  <si>
    <t>TOTAL SCORES</t>
  </si>
  <si>
    <t>CARGOES / CARGO OPERATIONS</t>
  </si>
  <si>
    <t>Does the company require the shipyard to have procedures to require equipment-/machinery-suppliers to provide a "Material Declaration"? (used by the yard to develop the Inventory Part I)  (requirement to be part of the building contract)</t>
  </si>
  <si>
    <t>Are tasks &amp; responsibilities of shipboard personnel assigned to ballast water exchange operations defined, documented &amp; controlled ?</t>
  </si>
  <si>
    <t>N</t>
  </si>
  <si>
    <t>a</t>
  </si>
  <si>
    <t>Points that add up 
to minimum score
(indication only)</t>
  </si>
  <si>
    <t>Are corrective and/or preventive actions taken ?</t>
  </si>
  <si>
    <t>Does the MS require ship-critical equipment and systems to be identified?</t>
  </si>
  <si>
    <t>Does the company require the corrosion prevention system to be part of the vessel maintenance system?</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</si>
  <si>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</si>
  <si>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</si>
  <si>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</si>
  <si>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</si>
  <si>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</si>
  <si>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</si>
  <si>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Provisions concerning Reports on Incidents Involving Harmful Substances (Protocol 1)</t>
  </si>
  <si>
    <t xml:space="preserve">Is there a policy that system back-ups for vessel computer-based systems are made (where applicable)? </t>
  </si>
  <si>
    <t>7100.1</t>
  </si>
  <si>
    <t>7100.2</t>
  </si>
  <si>
    <t>7100.3</t>
  </si>
  <si>
    <t>7100.4</t>
  </si>
  <si>
    <t>Does the company periodically evaluate the efficiency of the MS and review the MS, in accordance with procedures established by the company, when necessary?</t>
  </si>
  <si>
    <t>IT  DEPT.</t>
  </si>
  <si>
    <t xml:space="preserve">PERSONNEL DEPT. </t>
  </si>
  <si>
    <t>Have the management personnel, responsible for the area involved, taken timely corrective actions on deficiencies found?</t>
  </si>
  <si>
    <t>Are there procedures/instructions for the internal transfer of fuel oil between main storage tanks?</t>
  </si>
  <si>
    <t>Are inspection, maintenance and discard criteria for mooring wires and tails / fibre ropes established and carried out by a competent person? (time interval for inspection should be in the PMS)</t>
  </si>
  <si>
    <t xml:space="preserve">MAXIMUM OBTAINABLE RANKING SCORE </t>
  </si>
  <si>
    <t>Is a shipboard oil pollution emergency plan developed?</t>
  </si>
  <si>
    <t>Is training and testing of the oil pollution emergency plan done?</t>
  </si>
  <si>
    <t>Is the plan reviewed? (periodic and event review)</t>
  </si>
  <si>
    <t>Does the company have procedures/instructions in relation to the entire cargo tank operations?</t>
  </si>
  <si>
    <t>Does the company have instructions for carrying out winch brake tests (to be carried out at least once a year or after an excessive load)?</t>
  </si>
  <si>
    <t>MAINTENANCE OF THE SHIP AND EQUIPMENT</t>
  </si>
  <si>
    <t>DOCUMENTATION</t>
  </si>
  <si>
    <t>COMPANY VERIFICATION, REVIEW AND EVALUATION</t>
  </si>
  <si>
    <t>IMO ELEMENTS</t>
  </si>
  <si>
    <t>Is appropriate corrective action taken?</t>
  </si>
  <si>
    <t>Are records of these activities maintained?</t>
  </si>
  <si>
    <t>Is a management review done?</t>
  </si>
  <si>
    <t>Is it company policy to include Sludge/Bilge and Soot collection tanks in the PMS for regular cleaning / inspection?</t>
  </si>
  <si>
    <t>5820.6</t>
  </si>
  <si>
    <t>5821</t>
  </si>
  <si>
    <t>Outfitting of bilge water system</t>
  </si>
  <si>
    <t>5821.1</t>
  </si>
  <si>
    <t>Are valid documents available at all relevant locations?</t>
  </si>
  <si>
    <t>Are changes to documents reviewed and approved by authorised personnel?</t>
  </si>
  <si>
    <t>Are the results of audits and reviews brought to the attention of all personnel having responsibility in the area involved?</t>
  </si>
  <si>
    <t>Does the company have a procedure in order to report an incident to the nearest coastal state in the event of the ship being abandoned or if a report from the ship is incomplete or unobtainable?</t>
  </si>
  <si>
    <t>PURCHASING DEPT.</t>
  </si>
  <si>
    <t>TECHNICAL DEPT.</t>
  </si>
  <si>
    <t>Are all senior and deck officers conversant with the English language for maritime communication?</t>
  </si>
  <si>
    <t>1200.8</t>
  </si>
  <si>
    <t>Are all personnel entering an enclosed space provided with a personal gas detector which can measure HC, oxygen and relevant toxic vapours?</t>
  </si>
  <si>
    <t>Is it company policy that all onboard personnel are trained and qualified according to the approved basic training for liquefied gas tanker cargo operations? (as STCW 2010 including Manila amendments Reg V/1-2)
(If training comprises at least 3 months approved seagoing service on tankers (instead of an approved  tanker familiarisation course) this should include onboard computer-based training (CBT) and a documented system showing participation and qualifications).</t>
  </si>
  <si>
    <t xml:space="preserve">Is standard composition of crew documented in company policy?  </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</si>
  <si>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</si>
  <si>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</si>
  <si>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t>SOLAS 1974</t>
  </si>
  <si>
    <t>SOLAS Certificates</t>
  </si>
  <si>
    <t>MARPOL 73/78</t>
  </si>
  <si>
    <t xml:space="preserve"> Prevention of pollution by oil</t>
  </si>
  <si>
    <t>Prevention of pollution by garbage</t>
  </si>
  <si>
    <t>Safety of Navigation / SOLAS chart carriage requirements</t>
  </si>
  <si>
    <t>MACHINERY / ENGINE OPERATIONS</t>
  </si>
  <si>
    <t>Does the company have procedures/instructions for mooring/unmooring operations?</t>
  </si>
  <si>
    <t>2120.2</t>
  </si>
  <si>
    <t>5801</t>
  </si>
  <si>
    <t>Is a log for "workingdays" of mooring wires and tails / fibre ropes maintained? (to predict the point of discard &amp; for evaluation of wire/rope performance )</t>
  </si>
  <si>
    <t>Are master's reviews reported and evaluated?</t>
  </si>
  <si>
    <t>Is the internal audit scheme applicable to the IT department?</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</si>
  <si>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</si>
  <si>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LEGEND</t>
  </si>
  <si>
    <t>Score</t>
  </si>
  <si>
    <t>5821.9</t>
  </si>
  <si>
    <t>Do office personnel receive training/courses with regard to the ISM Code and are they consistent with the  MS manuals?</t>
  </si>
  <si>
    <t>Is communication with media included in the emergency procedures?</t>
  </si>
  <si>
    <t>2100.12</t>
  </si>
  <si>
    <t>2100.13</t>
  </si>
  <si>
    <t>2100.9</t>
  </si>
  <si>
    <t>2100.8</t>
  </si>
  <si>
    <t>2100.7</t>
  </si>
  <si>
    <t>2100.6</t>
  </si>
  <si>
    <t>1200.10</t>
  </si>
  <si>
    <t>1200.3</t>
  </si>
  <si>
    <t>1200.4</t>
  </si>
  <si>
    <t>1200.5</t>
  </si>
  <si>
    <t>1200.9</t>
  </si>
  <si>
    <t>1200.2</t>
  </si>
  <si>
    <t>1200.12</t>
  </si>
  <si>
    <t>1200.7</t>
  </si>
  <si>
    <t>1200.1</t>
  </si>
  <si>
    <t>1200</t>
  </si>
  <si>
    <t>1300.2</t>
  </si>
  <si>
    <t>1300.1</t>
  </si>
  <si>
    <t>1300</t>
  </si>
  <si>
    <t>1400</t>
  </si>
  <si>
    <t>1400.1</t>
  </si>
  <si>
    <t>1400.2</t>
  </si>
  <si>
    <t>1500.10</t>
  </si>
  <si>
    <t>1500.9</t>
  </si>
  <si>
    <t>1500.5</t>
  </si>
  <si>
    <t>1500.4</t>
  </si>
  <si>
    <t>1500</t>
  </si>
  <si>
    <t>1600.6</t>
  </si>
  <si>
    <t>1600.5</t>
  </si>
  <si>
    <t>1600.4</t>
  </si>
  <si>
    <t>1600.3</t>
  </si>
  <si>
    <t>1600.8</t>
  </si>
  <si>
    <t>1600.7</t>
  </si>
  <si>
    <t>1600.2</t>
  </si>
  <si>
    <t>1600.1</t>
  </si>
  <si>
    <t>1600</t>
  </si>
  <si>
    <t>2000</t>
  </si>
  <si>
    <t>2100</t>
  </si>
  <si>
    <t>2300.1</t>
  </si>
  <si>
    <t>2300</t>
  </si>
  <si>
    <t>3000</t>
  </si>
  <si>
    <t>3100</t>
  </si>
  <si>
    <t>3100.1</t>
  </si>
  <si>
    <t>3100.2</t>
  </si>
  <si>
    <t>3100.3</t>
  </si>
  <si>
    <t>3100.4</t>
  </si>
  <si>
    <t>3100.5</t>
  </si>
  <si>
    <t>3200.1</t>
  </si>
  <si>
    <t>3200.11</t>
  </si>
  <si>
    <t>3200.13</t>
  </si>
  <si>
    <t>3200.5</t>
  </si>
  <si>
    <t>3200</t>
  </si>
  <si>
    <t>4100.17</t>
  </si>
  <si>
    <t>4100.7</t>
  </si>
  <si>
    <t>4100.3</t>
  </si>
  <si>
    <t>4100.4</t>
  </si>
  <si>
    <t>Is it company policy to use hydraulic oil that  is certified according to the EEL in mooring and anchor appliances?</t>
  </si>
  <si>
    <t>5812.4</t>
  </si>
  <si>
    <t>Is it company policy to use hydraulic oil that is certified according to the EEL in crane appliances?</t>
  </si>
  <si>
    <t>5812.6</t>
  </si>
  <si>
    <t>Due to characteristics of environmentally friendly lubricants (EEL certified) are extra measures taken into account for the applicable system if needed? (e.g. condition of seals &amp; filters, temperature &amp; condition of oil, prevention of humidity ingress etc.)</t>
  </si>
  <si>
    <t>5820</t>
  </si>
  <si>
    <t>Management of bilge water and sludge handling onboard</t>
  </si>
  <si>
    <t>5820.3</t>
  </si>
  <si>
    <t>5820.4</t>
  </si>
  <si>
    <t>5820.5</t>
  </si>
  <si>
    <t>Is the responsibility of the master clearly defined and documented?</t>
  </si>
  <si>
    <t>Does the company have a procedure to verify the integrity of the sea staff certification and medical fitness before being assigned to the ship?</t>
  </si>
  <si>
    <t xml:space="preserve">Do relevant ERT member(s) participate in an ERS training course as provided by the ERS service provider (class) ? </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</si>
  <si>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</si>
  <si>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</si>
  <si>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</si>
  <si>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</si>
  <si>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</si>
  <si>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5822.2</t>
  </si>
  <si>
    <t>Is it company policy to install a separate sludge discharge pump with the purpose of discharging the sludge to reception facility?</t>
  </si>
  <si>
    <t>5822.3</t>
  </si>
  <si>
    <t>Is it company policy that the 2nd officer (deck) must complete an approved advanced training for liquefied gas tanker cargo operations? (As a minimum, the program should comply with STCW 2010 including Manila amendments Reg V/1-2)</t>
  </si>
  <si>
    <t>Does the system cover the arrangements needed to ensure that the company, day and night, is prepared to respond effectively to hazards, accidents or emergencies involving their ships?</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</si>
  <si>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</si>
  <si>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</si>
  <si>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Is an updated list of persons to be contacted available? (coastal States, port contacts, company interest contacts)</t>
  </si>
  <si>
    <t>GENERAL MAN.</t>
  </si>
  <si>
    <t>QUALITY DEPT.</t>
  </si>
  <si>
    <t>NAUTICAL DEPT.</t>
  </si>
  <si>
    <t>OPER./CHART DEPT.</t>
  </si>
  <si>
    <t>FINANCIAL DEPT.</t>
  </si>
  <si>
    <t xml:space="preserve">Certificate Holder name:   </t>
  </si>
  <si>
    <t xml:space="preserve">Date of Office Audit:   </t>
  </si>
  <si>
    <t xml:space="preserve">GA Code: </t>
  </si>
  <si>
    <t>Is the risk assessment and relevant onboard procedures + instructions reviewed on a regular basis (at least once a year or if circumstances require a review) ?</t>
  </si>
  <si>
    <t>COMPANY RESPONSIBILITIES AND AUTHORITY</t>
  </si>
  <si>
    <r>
      <t>SOLAS, General Provisions</t>
    </r>
    <r>
      <rPr>
        <sz val="16"/>
        <rFont val="Arial"/>
        <family val="2"/>
      </rPr>
      <t xml:space="preserve">   </t>
    </r>
    <r>
      <rPr>
        <b/>
        <sz val="16"/>
        <rFont val="Arial"/>
        <family val="2"/>
      </rPr>
      <t xml:space="preserve">                                                                                                                </t>
    </r>
  </si>
  <si>
    <t>MASTER'S RESPONSIBILITY AND AUTHORITY</t>
  </si>
  <si>
    <r>
      <t>Alternative to 1300.1:</t>
    </r>
    <r>
      <rPr>
        <sz val="16"/>
        <rFont val="Arial"/>
        <family val="2"/>
      </rPr>
      <t xml:space="preserve"> sufficient number of air cylinders for the sole purpose of safety drills.</t>
    </r>
  </si>
  <si>
    <r>
      <t>Alternative to 6200.7:</t>
    </r>
    <r>
      <rPr>
        <sz val="16"/>
        <rFont val="Arial"/>
        <family val="2"/>
      </rPr>
      <t xml:space="preserve"> (for fibre ropes) Are there procedures for care of fibre ropes?</t>
    </r>
  </si>
  <si>
    <t>Alternative to 7100.1 (7100.2 - 7100.4)</t>
  </si>
  <si>
    <t>For Owner/Managers</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</si>
  <si>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</si>
  <si>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</si>
  <si>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r>
      <t>Ballast Water Management</t>
    </r>
    <r>
      <rPr>
        <sz val="14"/>
        <rFont val="Arial"/>
        <family val="2"/>
      </rPr>
      <t/>
    </r>
  </si>
  <si>
    <t>Mooring Equipment</t>
  </si>
  <si>
    <t>Corrosion Prevention of Seawater Ballast Tanks</t>
  </si>
  <si>
    <t>Employment of Personnel</t>
  </si>
  <si>
    <t>Is it company procedure that the ship shore safety checklist has to be used before loading/unloading operations?</t>
  </si>
  <si>
    <t>Is it company policy that CTS documents are taken before commencing and after completion of cargo operations?</t>
  </si>
  <si>
    <t>MAINTENANCE / SURVEYS</t>
  </si>
  <si>
    <t>Is crew on board provided with suitable personal protective equipment and suitable equipment for testing the atmosphere of an enclosed space? (e.g. breathing apparatus, protective clothing and approved + calibrated atmosphere testing equipment)</t>
  </si>
  <si>
    <t>REPORTS AND ANALYSES OF NON-CONFORMATIES, ACCIDENTS AND  HAZARDOUS OCCURENCES</t>
  </si>
  <si>
    <t>Is it company policy that the vessels have a compressor for the refilling of air cylinders for breathing apparatus?</t>
  </si>
  <si>
    <t>Are internal audits held on board the ships?</t>
  </si>
  <si>
    <t>105.6</t>
  </si>
  <si>
    <t>105.7</t>
  </si>
  <si>
    <t>102.1</t>
  </si>
  <si>
    <t>102.2</t>
  </si>
  <si>
    <t>INS- / CLAIM DEPT.</t>
  </si>
  <si>
    <t>PREVENTION OF POLLUTION</t>
  </si>
  <si>
    <t>Is it company policy to employ all ship-personnel on a permanent basis?</t>
  </si>
  <si>
    <t>Is it company policy to employ senior officers on a permanent basis?</t>
  </si>
  <si>
    <t>Is a maintenance checklist used regarding the (monthly) maintenance inspection?</t>
  </si>
  <si>
    <t>Is it company policy to install Clean Water Tank (to enable Oily Bilge Water to be processed while in port and special areas)?</t>
  </si>
  <si>
    <t>101.1</t>
  </si>
  <si>
    <t>5821.2</t>
  </si>
  <si>
    <t>Are management instructions regarding disposal of soot and soot-water mixtures available onboard for ships equipped with Soot separation / collection tank?</t>
  </si>
  <si>
    <t>5821.4</t>
  </si>
  <si>
    <t>5821.5</t>
  </si>
  <si>
    <t>5821.6</t>
  </si>
  <si>
    <t>5821.7</t>
  </si>
  <si>
    <t>5821.8</t>
  </si>
  <si>
    <t>Are operational instructions on board written in a language understood by officers and shipboard personnel?</t>
  </si>
  <si>
    <t>Bunker Operations</t>
  </si>
  <si>
    <t>104.3</t>
  </si>
  <si>
    <t>104.1</t>
  </si>
  <si>
    <t>Is the entity who is responsible for the operations of the ship clearly defined ? (Owner or entity)</t>
  </si>
  <si>
    <t>New buildings - For Owner / Managers and 3rd-party Ship Managers
For 5900.1, 5900.12 and 5900.2</t>
  </si>
  <si>
    <t>SAFETY AND ENVIRONMENTAL PROTECTION POLICY</t>
  </si>
  <si>
    <t>Are computer systems, in relation to IMO MSC/Circ.891, certified by a recognised organisation?</t>
  </si>
  <si>
    <t>DESIGNATED PERSONS</t>
  </si>
  <si>
    <t>Does the company have the overriding authority of the master clearly defined? (ISM Code 2002 5.2)</t>
  </si>
  <si>
    <t>Are adequate system back-up’s for office administrative PC systems made (where applicable) and are procedures for this documented ?</t>
  </si>
  <si>
    <t>RR</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</si>
  <si>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</si>
  <si>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7200</t>
  </si>
  <si>
    <t>7200.1</t>
  </si>
  <si>
    <t>7200.2</t>
  </si>
  <si>
    <t>7200.4</t>
  </si>
  <si>
    <t>7200.3</t>
  </si>
  <si>
    <t xml:space="preserve">Does the office support the master in cases where the ship cannot reasonably be expected to carry out ballast water exchange? </t>
  </si>
  <si>
    <t>Have the owners/managers established/documented policies concerning shore/ship personnel?</t>
  </si>
  <si>
    <t>Is the system as meant in 7300.14 audited and certified by an IACS member classification society?</t>
  </si>
  <si>
    <t>Is an evaluation of the Hot Work permit made (permit shows the appropriate safety precautions relevant to the location of work)?</t>
  </si>
  <si>
    <t xml:space="preserve">                    </t>
  </si>
  <si>
    <t>Doc. &amp; Impl.</t>
  </si>
  <si>
    <t xml:space="preserve">RANKING SCORE </t>
  </si>
  <si>
    <t>RANKING MAX. SCORE</t>
  </si>
  <si>
    <t>GENERAL</t>
  </si>
  <si>
    <t>Are arrangements for shore and vessel systems documented ? (configuration scheme)</t>
  </si>
  <si>
    <t>O</t>
  </si>
  <si>
    <t>Total score</t>
  </si>
  <si>
    <t>105.1</t>
  </si>
  <si>
    <t>109</t>
  </si>
  <si>
    <t>109.1</t>
  </si>
  <si>
    <t>109.2</t>
  </si>
  <si>
    <t>109.3</t>
  </si>
  <si>
    <t>109.4</t>
  </si>
  <si>
    <t>109.5</t>
  </si>
  <si>
    <t>110</t>
  </si>
  <si>
    <t>110.1</t>
  </si>
  <si>
    <t>110.2</t>
  </si>
  <si>
    <t>110.3</t>
  </si>
  <si>
    <t>110.4</t>
  </si>
  <si>
    <t>110.5</t>
  </si>
  <si>
    <t>110.6</t>
  </si>
  <si>
    <t>111</t>
  </si>
  <si>
    <t>111.1</t>
  </si>
  <si>
    <t>111.2</t>
  </si>
  <si>
    <t>111.3</t>
  </si>
  <si>
    <t>111.4</t>
  </si>
  <si>
    <t>112</t>
  </si>
  <si>
    <t>112.1</t>
  </si>
  <si>
    <t>112.2</t>
  </si>
  <si>
    <t>112.3</t>
  </si>
  <si>
    <t>112.4</t>
  </si>
  <si>
    <t>112.5</t>
  </si>
  <si>
    <t>200</t>
  </si>
  <si>
    <t>201</t>
  </si>
  <si>
    <t>201.1</t>
  </si>
  <si>
    <t>201.2</t>
  </si>
  <si>
    <t>212</t>
  </si>
  <si>
    <t>212.1</t>
  </si>
  <si>
    <t>217</t>
  </si>
  <si>
    <t>217.1</t>
  </si>
  <si>
    <t>217.3</t>
  </si>
  <si>
    <t>217.5</t>
  </si>
  <si>
    <t>217.7</t>
  </si>
  <si>
    <t>217.9</t>
  </si>
  <si>
    <t>301</t>
  </si>
  <si>
    <t>300</t>
  </si>
  <si>
    <t>For Owner / Managers only (Not applicable to 3rd-party ship managers)</t>
  </si>
  <si>
    <t>Is/are (a) designated person(s) assigned in the office?</t>
  </si>
  <si>
    <t>Is there an instruction that all persons involved are to be familiar with the intended bunker operation and/or internal transfer operation and their duties?</t>
  </si>
  <si>
    <t>Ship Recycling - Inventory of Hazardous Materials</t>
  </si>
  <si>
    <t>Is a system administrator designated for administrative PC systems in the office ?</t>
  </si>
  <si>
    <t>Is the working language monitored and checked by the ship's staff and verified during internal audits?</t>
  </si>
  <si>
    <t xml:space="preserve">NOT APPLICABLE </t>
  </si>
  <si>
    <t>Are annual quantities of incidental Boil-Off Gas to atmosphere as well as Boil-Off Gas to Gas Combustion Unit monitored for the fleet for continual improvement?</t>
  </si>
  <si>
    <t xml:space="preserve">Are the lubricants &amp; cleaning products compatible with the wire and approved by the wire manufacturer? </t>
  </si>
  <si>
    <t>Are tasks, qualifications and responsibilities defined in the manuals and in the job descriptions?</t>
  </si>
  <si>
    <t>Are non-conformities reported including their possible cause?</t>
  </si>
  <si>
    <t>5700.5</t>
  </si>
  <si>
    <t>5700.6</t>
  </si>
  <si>
    <t>5900.10</t>
  </si>
  <si>
    <t>5900.13</t>
  </si>
  <si>
    <t>5900.2</t>
  </si>
  <si>
    <t>5900.12</t>
  </si>
  <si>
    <t>5900.1</t>
  </si>
  <si>
    <t>5910.2</t>
  </si>
  <si>
    <t>Is training provided at a level required to effectively operate and maintain the system and cover normal, abnormal and emergency conditions?</t>
  </si>
  <si>
    <t>(Preparation of vessel before delivery) Has a company procedure been implemented to clearly mark all compartments which could have an oxygen deficient or dangerous atmosphere? ( e.g. cofferdams, fuel oil tanks, waste oil tanks, black/grey water tanks, etc.)</t>
  </si>
  <si>
    <t>Does the MS provide for specific measures aimed at promoting the reliability of ship-critical equipment and systems?</t>
  </si>
  <si>
    <t>Are obsolete documents removed promptly?</t>
  </si>
  <si>
    <t>Is it company policy to employ ratings on a permanent basis?</t>
  </si>
  <si>
    <r>
      <t xml:space="preserve">Compressor for the refilling of air cylinders for breathing apparatus or Alternative, </t>
    </r>
    <r>
      <rPr>
        <sz val="16"/>
        <rFont val="Arial"/>
        <family val="2"/>
      </rPr>
      <t>Additional Green Award requirement</t>
    </r>
  </si>
  <si>
    <t>Compliance with IGC Code</t>
  </si>
  <si>
    <t>6400.8</t>
  </si>
  <si>
    <t>6400.9</t>
  </si>
  <si>
    <t>6400.3</t>
  </si>
  <si>
    <t>6400.4</t>
  </si>
  <si>
    <t>6400.5</t>
  </si>
  <si>
    <t>6400.6</t>
  </si>
  <si>
    <t>7300.10</t>
  </si>
  <si>
    <t>Cargo Vapour Emission Control Systems</t>
  </si>
  <si>
    <t>Is an overview of the valid certificates per ship available and is the overview updated?</t>
  </si>
  <si>
    <t>Is it company policy to verify with the STS-operator that approved equipment is used for the intended STS operation?</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</si>
  <si>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</si>
  <si>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Is objective evidence available that the safety and environmental aspects of the operation of each ship is monitored and that the required adequate resources and shore-based support is applied?</t>
  </si>
  <si>
    <t>Is a checklist used for bunker operations (company format) ?</t>
  </si>
  <si>
    <t>M</t>
  </si>
  <si>
    <t>Environmental Ship Index (ESI)</t>
  </si>
  <si>
    <t>Is it company policy to employ officers on a permanent basis?</t>
  </si>
  <si>
    <t>Do these criteria take manufacturer’s recommendations into account ?</t>
  </si>
  <si>
    <t>Are procedures for an "Emergency room" in the office defined?</t>
  </si>
  <si>
    <t>Are safety and environmental inspections carried out, documented and reported?</t>
  </si>
  <si>
    <t>5810.3</t>
  </si>
  <si>
    <t>Mooring wire lubrication</t>
  </si>
  <si>
    <t>5811.1</t>
  </si>
  <si>
    <t>Is it company policy to use a mooring wire lubricant / grease that  is certified according to the EEL?</t>
  </si>
  <si>
    <t>Deck equipment lubrication (use of oils)</t>
  </si>
  <si>
    <t>5812.1</t>
  </si>
  <si>
    <t>Is it company policy to use grease that is certified according to the EEL (all deck equipment)?</t>
  </si>
  <si>
    <t>5812.2</t>
  </si>
  <si>
    <t>Is it company policy to use gear oil that is certified according to the EEL (all deck equipment)?</t>
  </si>
  <si>
    <t>5812.3</t>
  </si>
  <si>
    <r>
      <t xml:space="preserve">Condition Assessment Program, Maintenance    </t>
    </r>
    <r>
      <rPr>
        <sz val="16"/>
        <rFont val="Arial"/>
        <family val="2"/>
      </rPr>
      <t xml:space="preserve">Additional Green Award requirements </t>
    </r>
  </si>
  <si>
    <t xml:space="preserve">Are shore-ship communications, defined levels of authority and lines of communication documented and working effectively ?               </t>
  </si>
  <si>
    <r>
      <t>6400.10, 6400.11 &amp; 6400.12 are alternatives to 6400.1, 6400.8 &amp; 6400.9</t>
    </r>
    <r>
      <rPr>
        <b/>
        <sz val="16"/>
        <rFont val="Arial"/>
        <family val="2"/>
      </rPr>
      <t xml:space="preserve">
For 3rd-party Ship Managers</t>
    </r>
  </si>
  <si>
    <t>6400.10</t>
  </si>
  <si>
    <t>6400.11</t>
  </si>
  <si>
    <t>6400.12</t>
  </si>
  <si>
    <t>The Total Score Review has been moved to another tab named "Office - Total Score Review"</t>
  </si>
  <si>
    <t>Is a formal handover procedure implemented for all officers onboard?</t>
  </si>
  <si>
    <t>Is it company policy that maintenance meetings are carried out on board? (e.g. each month and at (all) sections on board)</t>
  </si>
  <si>
    <t>Are internal audits carried out to verify whether safety and pollution-prevention activities, and other procedures, comply with the Management System (MS)?</t>
  </si>
  <si>
    <t>Are responsibilities and authorities of all office personnel clearly defined ?</t>
  </si>
  <si>
    <t>Is the designated person provided with shore-based support and adequate resources?</t>
  </si>
  <si>
    <t>Does the company have instructions for smoking areas on board?</t>
  </si>
  <si>
    <t>5460</t>
  </si>
  <si>
    <t>5460.1</t>
  </si>
  <si>
    <t>102.3</t>
  </si>
  <si>
    <t>103.1</t>
  </si>
  <si>
    <t>103.2</t>
  </si>
  <si>
    <t>103.3</t>
  </si>
  <si>
    <t>103.4</t>
  </si>
  <si>
    <t>Is a company policy concerning safety and the environment and which is signed by the Man. Dir., available?</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</si>
  <si>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</si>
  <si>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</si>
  <si>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</si>
  <si>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</si>
  <si>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</si>
  <si>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</si>
  <si>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 xml:space="preserve"> NOT APPLICABLE</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</si>
  <si>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</si>
  <si>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</si>
  <si>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</si>
  <si>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</si>
  <si>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</si>
  <si>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</si>
  <si>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</si>
  <si>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</si>
  <si>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</si>
  <si>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</si>
  <si>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</si>
  <si>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</si>
  <si>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</si>
  <si>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</si>
  <si>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</si>
  <si>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</si>
  <si>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</si>
  <si>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</si>
  <si>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</si>
  <si>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</si>
  <si>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</si>
  <si>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</si>
  <si>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</si>
  <si>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</si>
  <si>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</si>
  <si>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Noise/Vibration Monitoring and Measures</t>
  </si>
  <si>
    <t>350.4</t>
  </si>
  <si>
    <t>Is it a company policy to designate a person responsible for execution of the garbage 
management onboard?</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</si>
  <si>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</si>
  <si>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</si>
  <si>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</si>
  <si>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</si>
  <si>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</si>
  <si>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</si>
  <si>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</si>
  <si>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</si>
  <si>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</si>
  <si>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</si>
  <si>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</si>
  <si>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</si>
  <si>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</si>
  <si>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</si>
  <si>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</si>
  <si>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</si>
  <si>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</si>
  <si>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</si>
  <si>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</si>
  <si>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have a ship administrator onboard ? (In addition to the standard complement and extra deck-officers and -ratings above)?</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</si>
  <si>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</si>
  <si>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</si>
  <si>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</si>
  <si>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</si>
  <si>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</si>
  <si>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Does the company provide "onboard assessment/train the trainer" courses for the onboard management (IMO 1.30) ?</t>
  </si>
  <si>
    <t>7300.6</t>
  </si>
  <si>
    <t>Does the company provide simulator training /courses for officers involved in cargo and ballast handling (IMO 1.36)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</si>
  <si>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</si>
  <si>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</si>
  <si>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</si>
  <si>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</si>
  <si>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</si>
  <si>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</si>
  <si>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</si>
  <si>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</si>
  <si>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</si>
  <si>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</si>
  <si>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system in place to monitor officers’ competence, training, time in rank and use it as a basis for promotion?</t>
  </si>
  <si>
    <t>Is it company policy that the shipboard crew after a period of absence or leave has been provided with familiarization of changes with regard to the operations/machinery which is related to their position ?</t>
  </si>
  <si>
    <t>Is it company policy that senior officers are retained to sail on the same type of vessel (Membrane or Spherical)?</t>
  </si>
  <si>
    <t>Is it company policy that Junior officers are retained to sail on the same type of vessel (Membrane or Spherical)?</t>
  </si>
  <si>
    <t>Safe Manning and Fatigue Management</t>
  </si>
  <si>
    <t>7500.4</t>
  </si>
  <si>
    <t>Are reports of work/rest hours reviewed on regular basis ?</t>
  </si>
  <si>
    <t>Is there a company policy to monitor and address non compliance on STCW 2010 Manila amendments of work/rest hours ?</t>
  </si>
  <si>
    <t>7500.5</t>
  </si>
  <si>
    <t>7500.7</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</si>
  <si>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</si>
  <si>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</si>
  <si>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</si>
  <si>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</si>
  <si>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</si>
  <si>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</si>
  <si>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</si>
  <si>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</si>
  <si>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</si>
  <si>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2100.18</t>
  </si>
  <si>
    <t>Is it a company policy to enroll the vessels in a meteorological &amp; oceanographic service in a form of a software application?</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</si>
  <si>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</si>
  <si>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</si>
  <si>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</si>
  <si>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</si>
  <si>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</si>
  <si>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</si>
  <si>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</si>
  <si>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</si>
  <si>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2111</t>
  </si>
  <si>
    <t>Electronic chart display &amp; information systems / ECDIS</t>
  </si>
  <si>
    <t>Applicable to the companies with ships for which carriage of ECDIS is compulsory</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</si>
  <si>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</si>
  <si>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</si>
  <si>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</si>
  <si>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</si>
  <si>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</si>
  <si>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</si>
  <si>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</si>
  <si>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</si>
  <si>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</si>
  <si>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</si>
  <si>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</si>
  <si>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</si>
  <si>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</si>
  <si>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</si>
  <si>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</si>
  <si>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</si>
  <si>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5500</t>
  </si>
  <si>
    <t>Sewage Management</t>
  </si>
  <si>
    <t>5500.2</t>
  </si>
  <si>
    <t>5500.4</t>
  </si>
  <si>
    <t>Does the company have a procedure to monitor and address any non-compliance in the effluent standards?</t>
  </si>
  <si>
    <t>5510</t>
  </si>
  <si>
    <t>Grey Water Management</t>
  </si>
  <si>
    <t>5510.1</t>
  </si>
  <si>
    <t>Is it company policy to install a sewage treatment plant capable of treating grey water?</t>
  </si>
  <si>
    <t>5510.2</t>
  </si>
  <si>
    <t>Is it company policy to not discharge grey water within coastal and port areas?</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</si>
  <si>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</si>
  <si>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</si>
  <si>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</si>
  <si>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</si>
  <si>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</si>
  <si>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</si>
  <si>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</si>
  <si>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</si>
  <si>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</si>
  <si>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</si>
  <si>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</si>
  <si>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</si>
  <si>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</si>
  <si>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</si>
  <si>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</si>
  <si>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</si>
  <si>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</si>
  <si>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</si>
  <si>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</si>
  <si>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</si>
  <si>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</si>
  <si>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</si>
  <si>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</si>
  <si>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</si>
  <si>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</si>
  <si>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</si>
  <si>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</si>
  <si>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</si>
  <si>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</si>
  <si>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</si>
  <si>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</si>
  <si>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</si>
  <si>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</si>
  <si>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</si>
  <si>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</si>
  <si>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</si>
  <si>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</si>
  <si>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</si>
  <si>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</si>
  <si>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</si>
  <si>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</si>
  <si>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</si>
  <si>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</si>
  <si>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</si>
  <si>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</si>
  <si>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</si>
  <si>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</si>
  <si>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</si>
  <si>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</si>
  <si>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</si>
  <si>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</si>
  <si>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</si>
  <si>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</si>
  <si>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</si>
  <si>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</si>
  <si>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</si>
  <si>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</si>
  <si>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</si>
  <si>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</si>
  <si>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</si>
  <si>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</si>
  <si>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</si>
  <si>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</si>
  <si>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</si>
  <si>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</si>
  <si>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</si>
  <si>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</si>
  <si>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</si>
  <si>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</si>
  <si>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</si>
  <si>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</si>
  <si>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</si>
  <si>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</si>
  <si>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</si>
  <si>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</si>
  <si>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</si>
  <si>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</si>
  <si>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</si>
  <si>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</si>
  <si>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</si>
  <si>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</si>
  <si>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</si>
  <si>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</si>
  <si>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</si>
  <si>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</si>
  <si>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</si>
  <si>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</si>
  <si>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</si>
  <si>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</si>
  <si>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</si>
  <si>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</si>
  <si>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</si>
  <si>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</si>
  <si>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</si>
  <si>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</si>
  <si>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</si>
  <si>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</si>
  <si>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</si>
  <si>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</si>
  <si>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</si>
  <si>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</si>
  <si>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</si>
  <si>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</si>
  <si>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</si>
  <si>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</si>
  <si>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</si>
  <si>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</si>
  <si>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</si>
  <si>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</si>
  <si>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</si>
  <si>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</si>
  <si>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</si>
  <si>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</si>
  <si>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</si>
  <si>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</si>
  <si>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</si>
  <si>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</si>
  <si>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</si>
  <si>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</si>
  <si>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</si>
  <si>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</si>
  <si>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</si>
  <si>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</si>
  <si>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</si>
  <si>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</si>
  <si>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</si>
  <si>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</si>
  <si>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</si>
  <si>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</si>
  <si>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</si>
  <si>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</si>
  <si>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</si>
  <si>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</si>
  <si>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</si>
  <si>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</si>
  <si>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</si>
  <si>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</si>
  <si>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</si>
  <si>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</si>
  <si>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</si>
  <si>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</si>
  <si>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</si>
  <si>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</si>
  <si>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</si>
  <si>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</si>
  <si>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</si>
  <si>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</si>
  <si>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</si>
  <si>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</si>
  <si>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</si>
  <si>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</si>
  <si>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</si>
  <si>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</si>
  <si>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</si>
  <si>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</si>
  <si>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</si>
  <si>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</si>
  <si>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</si>
  <si>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</si>
  <si>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</si>
  <si>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</si>
  <si>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</si>
  <si>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</si>
  <si>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</si>
  <si>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</si>
  <si>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</si>
  <si>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</si>
  <si>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</si>
  <si>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</si>
  <si>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</si>
  <si>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</si>
  <si>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</si>
  <si>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NOx Emissions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</si>
  <si>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</si>
  <si>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</si>
  <si>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</si>
  <si>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</si>
  <si>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</si>
  <si>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</si>
  <si>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Measures taken to reduce NOx emissions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</si>
  <si>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</si>
  <si>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</si>
  <si>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</si>
  <si>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</si>
  <si>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</si>
  <si>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</si>
  <si>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</si>
  <si>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</si>
  <si>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</si>
  <si>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</si>
  <si>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</si>
  <si>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</si>
  <si>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</si>
  <si>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</si>
  <si>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</si>
  <si>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</si>
  <si>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</si>
  <si>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</si>
  <si>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</si>
  <si>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</si>
  <si>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</si>
  <si>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</si>
  <si>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</si>
  <si>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</si>
  <si>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</si>
  <si>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</si>
  <si>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</si>
  <si>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</si>
  <si>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</si>
  <si>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</si>
  <si>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</si>
  <si>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</si>
  <si>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</si>
  <si>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</si>
  <si>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</si>
  <si>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</si>
  <si>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</si>
  <si>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r>
      <t>Particulate Matter (PM) Emissions</t>
    </r>
    <r>
      <rPr>
        <b/>
        <sz val="18"/>
        <rFont val="Arial"/>
        <family val="2"/>
      </rPr>
      <t xml:space="preserve">   </t>
    </r>
  </si>
  <si>
    <t>5430.10</t>
  </si>
  <si>
    <t>Does the company use any one of the following measures on board one or more of its vessels to reduce PM emissions from main and/or auxiliary engines?</t>
  </si>
  <si>
    <t>Measures taken to reduce PM emissions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</si>
  <si>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</si>
  <si>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</si>
  <si>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</si>
  <si>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</si>
  <si>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</si>
  <si>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</si>
  <si>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</si>
  <si>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5440.6</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</si>
  <si>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</si>
  <si>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</si>
  <si>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</si>
  <si>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</si>
  <si>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</si>
  <si>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</si>
  <si>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</si>
  <si>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</si>
  <si>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</si>
  <si>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</si>
  <si>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</si>
  <si>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</si>
  <si>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</si>
  <si>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</si>
  <si>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</si>
  <si>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</si>
  <si>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</si>
  <si>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</si>
  <si>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</si>
  <si>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</si>
  <si>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</si>
  <si>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</si>
  <si>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</si>
  <si>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</si>
  <si>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</si>
  <si>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</si>
  <si>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</si>
  <si>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</si>
  <si>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</si>
  <si>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</si>
  <si>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</si>
  <si>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</si>
  <si>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</si>
  <si>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</si>
  <si>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</si>
  <si>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</si>
  <si>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</si>
  <si>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</si>
  <si>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</si>
  <si>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Does the company have any vessels within their fleet which use renewable energy sources for energy production such as:</t>
  </si>
  <si>
    <t>Renewable Energy source</t>
  </si>
  <si>
    <t>Wind *fill during audit*</t>
  </si>
  <si>
    <t>Solar</t>
  </si>
  <si>
    <t xml:space="preserve">Wind = </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</si>
  <si>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</si>
  <si>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</si>
  <si>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</si>
  <si>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</si>
  <si>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</si>
  <si>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</si>
  <si>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</si>
  <si>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</si>
  <si>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</si>
  <si>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</si>
  <si>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</si>
  <si>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</si>
  <si>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</si>
  <si>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</si>
  <si>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</si>
  <si>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</si>
  <si>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</si>
  <si>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Does the company require the shipyard to include in these procedures that the "Material Declaration" contains information on the safe removal of hazardous materials?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</si>
  <si>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</si>
  <si>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</si>
  <si>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</si>
  <si>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</si>
  <si>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</si>
  <si>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</si>
  <si>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</si>
  <si>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</si>
  <si>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</si>
  <si>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</si>
  <si>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</si>
  <si>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</si>
  <si>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</si>
  <si>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</si>
  <si>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</si>
  <si>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</si>
  <si>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r>
      <t>Greenhouse Gas (GHG) Emissions - CO</t>
    </r>
    <r>
      <rPr>
        <b/>
        <vertAlign val="subscript"/>
        <sz val="16"/>
        <rFont val="Arial"/>
        <family val="2"/>
      </rPr>
      <t>2</t>
    </r>
    <r>
      <rPr>
        <b/>
        <sz val="16"/>
        <rFont val="Arial"/>
        <family val="2"/>
      </rPr>
      <t xml:space="preserve"> Emissions</t>
    </r>
  </si>
  <si>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</si>
  <si>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</si>
  <si>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9421.1</t>
  </si>
  <si>
    <t>Is the company certified for the latest edition of ISO 9001 (quality management systems)?</t>
  </si>
  <si>
    <t>9421.2</t>
  </si>
  <si>
    <t>Is the company certified for the latest edition of ISO 14001 (environmental management systems)?</t>
  </si>
  <si>
    <t>9421.3</t>
  </si>
  <si>
    <t>Is the company certified for the latest edition of ISO 22301 (societal security – business continuity management systems)?</t>
  </si>
  <si>
    <t>9421.4</t>
  </si>
  <si>
    <t>Is the company certified for the latest edition of ISO 27001 (information security management systems)?</t>
  </si>
  <si>
    <t>9421.5</t>
  </si>
  <si>
    <t>Is the company certified for the latest edition of ISO 45001 (occupational health and safety management systems)?</t>
  </si>
  <si>
    <t>9421.6</t>
  </si>
  <si>
    <t>Is the company certified for the latest edition of ISO 50001 (energy management systems)?</t>
  </si>
  <si>
    <t>9421.7</t>
  </si>
  <si>
    <t>9421.8</t>
  </si>
  <si>
    <t>9421</t>
  </si>
  <si>
    <t>ISO Certification</t>
  </si>
  <si>
    <t>Does the company assess the risks associated with distractions to onboard operations, communication and rest hours caused by exposure to high levels of noise?</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</si>
  <si>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</si>
  <si>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</si>
  <si>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</si>
  <si>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</si>
  <si>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</si>
  <si>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</si>
  <si>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</si>
  <si>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</si>
  <si>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</si>
  <si>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</si>
  <si>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</si>
  <si>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</si>
  <si>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</si>
  <si>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</si>
  <si>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</si>
  <si>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</si>
  <si>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</si>
  <si>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</si>
  <si>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</si>
  <si>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</si>
  <si>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</si>
  <si>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</si>
  <si>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</si>
  <si>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</si>
  <si>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</si>
  <si>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</si>
  <si>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</si>
  <si>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</si>
  <si>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</si>
  <si>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</si>
  <si>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</si>
  <si>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</si>
  <si>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</si>
  <si>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</si>
  <si>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</si>
  <si>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</si>
  <si>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</si>
  <si>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</si>
  <si>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</si>
  <si>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</si>
  <si>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</si>
  <si>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</si>
  <si>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</si>
  <si>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</si>
  <si>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</si>
  <si>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</si>
  <si>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</si>
  <si>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Does the company combat micro-plastics in the laundry system by adding a fine filtering mesh to ship’s washing machine’s outlets to prevent fibers reaching the ocean?</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</si>
  <si>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</si>
  <si>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</si>
  <si>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</si>
  <si>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</si>
  <si>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</si>
  <si>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</si>
  <si>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</si>
  <si>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</si>
  <si>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</si>
  <si>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</si>
  <si>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</si>
  <si>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Does the company take measures and is able to achieve annual reduction in Methane Slip from LNG-fueled engines fitted on board its fleet of ships?</t>
  </si>
  <si>
    <t>5441.1</t>
  </si>
  <si>
    <t>Does the company use a continuous emission monitoring system (in-situ or extractive) for monitoring and recording Methane Slip?</t>
  </si>
  <si>
    <t>5441.4</t>
  </si>
  <si>
    <t>Does the company provide awareness training to shipboard personnel on methane emissions from LNG-fueled engines?</t>
  </si>
  <si>
    <t>5441.5</t>
  </si>
  <si>
    <t>Does the company collaborate with engine manufacturers on research &amp; development projects aiming to improve methane emissions from LNG-fueled engines?</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</si>
  <si>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</si>
  <si>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</si>
  <si>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</si>
  <si>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</si>
  <si>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</si>
  <si>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</si>
  <si>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</si>
  <si>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</si>
  <si>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</si>
  <si>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</si>
  <si>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</si>
  <si>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</si>
  <si>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</si>
  <si>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</si>
  <si>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</si>
  <si>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 xml:space="preserve">Are tasks, qualifications and responsibilities described in the manuals and in the job descriptions? </t>
  </si>
  <si>
    <t>Are non-conformities, accidents and hazardous occurrences reported to the office?</t>
  </si>
  <si>
    <t>Does the company provide its ships with contingency plans and related information in a non-electronic form that need to be followed in the event of a cyber attack?</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</si>
  <si>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</si>
  <si>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 xml:space="preserve">Does the company give guidance for an additional examination after unusual events such as long periods of inactivity, excessive loads, heat exposure, loading/discharge at swell ports, etc.? </t>
  </si>
  <si>
    <t>Is an annual technical report made by the Company's superintendent?</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</si>
  <si>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</si>
  <si>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Does the company prohibits its ships to commingle two different bunkers (even of the same grade of fuel)?</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</si>
  <si>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</si>
  <si>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</si>
  <si>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</si>
  <si>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</si>
  <si>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</si>
  <si>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</si>
  <si>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</si>
  <si>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</si>
  <si>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</si>
  <si>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</si>
  <si>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</si>
  <si>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</si>
  <si>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</si>
  <si>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</si>
  <si>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</si>
  <si>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</si>
  <si>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</si>
  <si>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</si>
  <si>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</si>
  <si>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</si>
  <si>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</si>
  <si>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</si>
  <si>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</si>
  <si>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</si>
  <si>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</si>
  <si>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</si>
  <si>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</si>
  <si>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</si>
  <si>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</si>
  <si>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</si>
  <si>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</si>
  <si>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Does the company have a procedure that clearly stipulates there should be no dumping of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</si>
  <si>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</si>
  <si>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</si>
  <si>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t>5900.14</t>
  </si>
  <si>
    <t>Does the company use a software tool on board its ships to support the IHM maintenance process, for example, for the collection of Material Declarations (MDs) &amp; SDoCs for all purchased items that fall into the scope of IHM Part I?</t>
  </si>
  <si>
    <t>Does the company MS specify a safe-maximum percentage fill for bunker tanks? (max. limit 90%)</t>
  </si>
  <si>
    <r>
      <rPr>
        <b/>
        <u/>
        <sz val="16"/>
        <rFont val="Arial"/>
        <family val="2"/>
      </rPr>
      <t>Main propulsion:</t>
    </r>
    <r>
      <rPr>
        <sz val="16"/>
        <rFont val="Arial"/>
        <family val="2"/>
      </rPr>
      <t xml:space="preserve">
Does the company have any vessels within their fleet which use low carbon fuels such as:</t>
    </r>
  </si>
  <si>
    <r>
      <rPr>
        <b/>
        <u/>
        <sz val="16"/>
        <rFont val="Arial"/>
        <family val="2"/>
      </rPr>
      <t>Power generation:</t>
    </r>
    <r>
      <rPr>
        <sz val="16"/>
        <rFont val="Arial"/>
        <family val="2"/>
      </rPr>
      <t xml:space="preserve">
Does the company have any vessels within their fleet which use low carbon fuels such as:</t>
    </r>
  </si>
  <si>
    <r>
      <rPr>
        <b/>
        <u/>
        <sz val="16"/>
        <rFont val="Arial"/>
        <family val="2"/>
      </rPr>
      <t>Main propulsion:</t>
    </r>
    <r>
      <rPr>
        <sz val="16"/>
        <rFont val="Arial"/>
        <family val="2"/>
      </rPr>
      <t xml:space="preserve">
Does the company have any vessels within their fleet which use zero carbon fuels such as:</t>
    </r>
  </si>
  <si>
    <r>
      <rPr>
        <b/>
        <u/>
        <sz val="16"/>
        <rFont val="Arial"/>
        <family val="2"/>
      </rPr>
      <t>Power generation:</t>
    </r>
    <r>
      <rPr>
        <sz val="16"/>
        <rFont val="Arial"/>
        <family val="2"/>
      </rPr>
      <t xml:space="preserve">
Does the company have any vessels within their fleet which use zero carbon fuels such as:</t>
    </r>
  </si>
  <si>
    <t>CHECKLIST - BASIC CRITERIA - OFFICE AUDIT - LNG CARRIER - VERSION 2025</t>
  </si>
  <si>
    <t>CHECKLIST - RANKING CRITERIA - OFFICE AUDIT - LNG CARRIER - VERSION 2025</t>
  </si>
  <si>
    <t>Sewage Treatment Plant; Effluent Sampling/Monitoring; Causal awareness</t>
  </si>
  <si>
    <t>Is it company policy to sample and monitor the discharged effluent periodically (at least annually) for lab testing ashore to check the compliance with relevant MEPC standards?</t>
  </si>
  <si>
    <t>R5500.15-16 alternative to R5500.2 &amp; R5500.4:</t>
  </si>
  <si>
    <t>5500.15</t>
  </si>
  <si>
    <t>Is it company policy for ships to have monitoring equipment installed at the discharge line of the Sewage Treatment Plant to continously monitor the effluent quality?</t>
  </si>
  <si>
    <t>5500.16</t>
  </si>
  <si>
    <t>Is it the company policy for ships to have automated logging systems to record the details of the discharged effluent from the Sewage Treatment Plant?</t>
  </si>
  <si>
    <t>5500.17</t>
  </si>
  <si>
    <t>Is it company policy to create awareness concerning the usage of lavatories onboard, that could have negative impact to the performance of the (biological) sewage treatement plant?</t>
  </si>
  <si>
    <t>Discharge at port and at sea</t>
  </si>
  <si>
    <t>5500.12</t>
  </si>
  <si>
    <t>Does the company have a mechanism in place to hold sewage on board to avoid discharging at all ports?</t>
  </si>
  <si>
    <t>5500.11</t>
  </si>
  <si>
    <t>Is it company policy to ensure that ships treat sewage with a sewage treatment plant before discharging effluents at sea?</t>
  </si>
  <si>
    <t>M/RR</t>
  </si>
  <si>
    <r>
      <rPr>
        <b/>
        <u/>
        <sz val="16"/>
        <rFont val="Arial"/>
        <family val="2"/>
      </rPr>
      <t>Alternative to all the above (applicable for short-haul vessels)</t>
    </r>
    <r>
      <rPr>
        <sz val="16"/>
        <rFont val="Arial"/>
        <family val="2"/>
      </rPr>
      <t xml:space="preserve">
Is it company policy to ensure that ships deliver all their sewage / sewage sludge (regardless of treated or untreated) to port reception facilities (where available)?</t>
    </r>
  </si>
  <si>
    <t>\</t>
  </si>
  <si>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</si>
  <si>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</si>
  <si>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</si>
  <si>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</si>
  <si>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</si>
  <si>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</si>
  <si>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t>7500.12</t>
  </si>
  <si>
    <t>Does the company consider during incident investigations, fatigue as one of the factors causing the incident?</t>
  </si>
  <si>
    <t>Environmental Requirements during the Voyage</t>
  </si>
  <si>
    <t>2120.4</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</si>
  <si>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</si>
  <si>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</si>
  <si>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</si>
  <si>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2120.7</t>
  </si>
  <si>
    <r>
      <rPr>
        <b/>
        <u/>
        <sz val="16"/>
        <rFont val="Arial"/>
        <family val="2"/>
      </rPr>
      <t>Alternative to 2120.2</t>
    </r>
    <r>
      <rPr>
        <sz val="16"/>
        <rFont val="Arial"/>
        <family val="2"/>
      </rPr>
      <t>: Vessel has been designed not to carry any Ballast Water ( no Ballast Tanks available onboard )</t>
    </r>
  </si>
  <si>
    <t>M/RN</t>
  </si>
  <si>
    <t>2120.5</t>
  </si>
  <si>
    <t>Voyage-plan ( checklists ) includes verification for transit of globally known whale-areas ( habitats ) and migration patterns and provides disturbance mitigation. Source : WWF whale.org</t>
  </si>
  <si>
    <t>2120.6</t>
  </si>
  <si>
    <t>Voyage-plan ( checklists ) includes verification for transit through PSSA (Particularly Sensitive Sea Areas)?</t>
  </si>
  <si>
    <t>Does the company have a structured program for refresher and updated training of company related courses at suitable intervals for office and shipboard personnel?</t>
  </si>
  <si>
    <t>Is it company policy to hire cadets on board by providing training and education in order to recruit future officers?</t>
  </si>
  <si>
    <t>5200.44</t>
  </si>
  <si>
    <t>Does the company install an extra filtration equipment on the main supply line onboard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</si>
</sst>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164" formatCode="&quot;Minimum ranking score required for element 1300 = &quot;##"/>
    <numFmt numFmtId="165" formatCode="&quot;Minimum ranking score required for element 1500 = &quot;##"/>
    <numFmt numFmtId="166" formatCode="&quot;Minimum ranking score required for element 1600 = &quot;##"/>
    <numFmt numFmtId="167" formatCode="&quot;Minimum ranking score required for element 2100 = &quot;##"/>
    <numFmt numFmtId="168" formatCode="&quot;Minimum ranking score required for element 2300 = &quot;##"/>
    <numFmt numFmtId="169" formatCode="&quot;Minimum ranking score required for element 3100 = &quot;##"/>
    <numFmt numFmtId="170" formatCode="&quot;Minimum ranking score required for element 3200 = &quot;##"/>
    <numFmt numFmtId="171" formatCode="&quot;Minimum ranking score required for element 4100 = &quot;##"/>
    <numFmt numFmtId="172" formatCode="&quot;Minimum ranking score required for element 5200 = &quot;##"/>
    <numFmt numFmtId="173" formatCode="&quot;Minimum ranking score required for element 5700 = &quot;##"/>
    <numFmt numFmtId="174" formatCode="&quot;Minimum ranking score required for element 5900 = &quot;##"/>
    <numFmt numFmtId="175" formatCode="&quot;Minimum ranking score required for element 6100 = &quot;##"/>
    <numFmt numFmtId="176" formatCode="&quot;Minimum ranking score required for element 6200 = &quot;##"/>
    <numFmt numFmtId="177" formatCode="&quot;Minimum ranking score required for element 6400 = &quot;##"/>
    <numFmt numFmtId="178" formatCode="&quot;Minimum ranking score required for element 7200 = &quot;##"/>
    <numFmt numFmtId="179" formatCode="&quot;Minimum ranking score required for element 7300 = &quot;##"/>
    <numFmt numFmtId="180" formatCode="&quot;Minimum ranking score required for element 7400 = &quot;##"/>
    <numFmt numFmtId="181" formatCode="&quot;Minimum ranking score required for element 7500 = &quot;##"/>
    <numFmt numFmtId="182" formatCode="&quot;Minimum ranking score required for element 7100 = &quot;#0"/>
    <numFmt numFmtId="185" formatCode="&quot;Minimum ranking score required for element 4200 = &quot;##"/>
    <numFmt numFmtId="191" formatCode="0.000"/>
    <numFmt numFmtId="193" formatCode="&quot;Minimum ranking score required for element 1200 = &quot;0"/>
    <numFmt numFmtId="194" formatCode="&quot;Minimum ranking score required for element 1400 = &quot;0"/>
    <numFmt numFmtId="195" formatCode="&quot;Minimum ranking score required for element 2120 = &quot;0"/>
    <numFmt numFmtId="196" formatCode="&quot;Minimum ranking score required for element 5460 = &quot;0#"/>
    <numFmt numFmtId="197" formatCode="&quot;Minimum ranking score required for element 5810 = &quot;0"/>
    <numFmt numFmtId="198" formatCode="&quot;Minimum ranking score required for element 5811 = &quot;0"/>
    <numFmt numFmtId="199" formatCode="&quot;Minimum ranking score required for element 5812 = &quot;0"/>
    <numFmt numFmtId="200" formatCode="&quot;Minimum ranking score required for element 5820 = &quot;0"/>
    <numFmt numFmtId="201" formatCode="&quot;Minimum ranking score required for element 5821 = &quot;0"/>
    <numFmt numFmtId="202" formatCode="&quot;Minimum ranking score required for element 5822 = &quot;0"/>
    <numFmt numFmtId="203" formatCode="&quot;Minimum ranking score required for element 6110 = &quot;0"/>
    <numFmt numFmtId="204" formatCode="&quot;Minimum ranking score required for element 6300 = &quot;0"/>
    <numFmt numFmtId="206" formatCode="&quot;Minimum ranking score required for element 5801 = &quot;0"/>
    <numFmt numFmtId="210" formatCode="&quot;Minimum ranking score required for element 1700 = &quot;0"/>
    <numFmt numFmtId="211" formatCode="&quot;Minimum ranking score required for element 1710 = &quot;0"/>
    <numFmt numFmtId="212" formatCode="&quot;Minimum ranking score required for element 5200 = &quot;0"/>
    <numFmt numFmtId="214" formatCode="&quot;Minimum ranking score required for element 2111 = &quot;0"/>
    <numFmt numFmtId="215" formatCode="&quot;Minimum ranking score required for element 5500 = &quot;0"/>
    <numFmt numFmtId="216" formatCode="&quot;Minimum ranking score required for element 5510 = &quot;0"/>
    <numFmt numFmtId="218" formatCode="&quot;Minimum ranking score required for element 5910 = &quot;0"/>
    <numFmt numFmtId="219" formatCode="&quot;Minimum ranking score required for element 1610 = &quot;0"/>
    <numFmt numFmtId="221" formatCode="&quot;Minimum ranking score required for element 1510 = &quot;0"/>
    <numFmt numFmtId="222" formatCode="&quot;Minimum ranking score required for element 1800 = &quot;0"/>
    <numFmt numFmtId="223" formatCode="&quot;Minimum ranking score required for element 5410 = &quot;0#"/>
    <numFmt numFmtId="224" formatCode="&quot;Minimum ranking score required for element 5420 = &quot;0#"/>
    <numFmt numFmtId="225" formatCode="&quot;Minimum ranking score required for element 5430 = &quot;0#"/>
    <numFmt numFmtId="226" formatCode="&quot;Minimum ranking score required for element 5440 = &quot;0#"/>
    <numFmt numFmtId="229" formatCode="&quot;Minimum ranking score required for element 9421 = &quot;0"/>
    <numFmt numFmtId="230" formatCode="&quot;Minimum ranking score required for element 5441 = &quot;0"/>
    <numFmt numFmtId="231" formatCode="&quot;Minimum ranking score required for element 5100 = &quot;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4"/>
      <color indexed="8"/>
      <name val="Arial"/>
      <family val="2"/>
    </font>
    <font>
      <b/>
      <sz val="14"/>
      <color indexed="52"/>
      <name val="Arial"/>
      <family val="2"/>
    </font>
    <font>
      <b/>
      <sz val="28"/>
      <name val="Arial"/>
      <family val="2"/>
    </font>
    <font>
      <b/>
      <sz val="36"/>
      <name val="Arial"/>
      <family val="2"/>
    </font>
    <font>
      <sz val="36"/>
      <name val="Arial"/>
      <family val="2"/>
    </font>
    <font>
      <b/>
      <sz val="14"/>
      <color indexed="57"/>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sz val="12"/>
      <color indexed="57"/>
      <name val="Arial"/>
      <family val="2"/>
    </font>
    <font>
      <sz val="10"/>
      <color indexed="57"/>
      <name val="Arial"/>
      <family val="2"/>
    </font>
    <font>
      <b/>
      <sz val="16"/>
      <color indexed="57"/>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sz val="16"/>
      <color indexed="14"/>
      <name val="Arial"/>
      <family val="2"/>
    </font>
    <font>
      <i/>
      <sz val="16"/>
      <name val="Arial"/>
      <family val="2"/>
    </font>
    <font>
      <sz val="16"/>
      <color indexed="10"/>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6"/>
      <color indexed="8"/>
      <name val="Arial"/>
      <family val="2"/>
    </font>
    <font>
      <sz val="1"/>
      <name val="Arial"/>
      <family val="2"/>
    </font>
    <font>
      <sz val="16"/>
      <name val="Arial"/>
      <family val="2"/>
    </font>
    <font>
      <sz val="1"/>
      <name val="Arial"/>
      <family val="2"/>
    </font>
    <font>
      <sz val="16"/>
      <color indexed="55"/>
      <name val="Arial"/>
      <family val="2"/>
    </font>
    <font>
      <sz val="10"/>
      <color indexed="55"/>
      <name val="Arial"/>
      <family val="2"/>
    </font>
    <font>
      <sz val="14"/>
      <name val="Arial"/>
      <family val="2"/>
    </font>
    <font>
      <b/>
      <sz val="22"/>
      <name val="Arial"/>
      <family val="2"/>
    </font>
    <font>
      <b/>
      <sz val="16"/>
      <color rgb="FFFF0000"/>
      <name val="Arial"/>
      <family val="2"/>
    </font>
    <font>
      <sz val="16"/>
      <color rgb="FF339966"/>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8"/>
      <name val="Arial"/>
      <family val="2"/>
    </font>
    <font>
      <b/>
      <sz val="1"/>
      <color rgb="FF00B050"/>
      <name val="Arial"/>
      <family val="2"/>
    </font>
    <font>
      <b/>
      <sz val="16"/>
      <color rgb="FF00B050"/>
      <name val="Arial"/>
      <family val="2"/>
    </font>
    <font>
      <b/>
      <vertAlign val="subscript"/>
      <sz val="16"/>
      <name val="Arial"/>
      <family val="2"/>
    </font>
    <font>
      <sz val="14"/>
      <name val="Cambria"/>
      <family val="1"/>
    </font>
    <font>
      <sz val="14"/>
      <color indexed="57"/>
      <name val="Cambria"/>
      <family val="1"/>
    </font>
    <font>
      <b/>
      <sz val="14"/>
      <name val="Calibri"/>
      <family val="2"/>
    </font>
    <font>
      <sz val="1"/>
      <name val="Cambria"/>
      <family val="1"/>
    </font>
    <font>
      <b/>
      <sz val="14"/>
      <name val="Cambria"/>
      <family val="1"/>
    </font>
    <font>
      <b/>
      <sz val="14"/>
      <color indexed="12"/>
      <name val="Cambria"/>
      <family val="1"/>
    </font>
    <font>
      <b/>
      <sz val="14"/>
      <color indexed="10"/>
      <name val="Cambria"/>
      <family val="1"/>
    </font>
    <font>
      <sz val="10"/>
      <name val="Cambria"/>
      <family val="1"/>
    </font>
    <font>
      <sz val="10"/>
      <color rgb="FF92D050"/>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2"/>
        <bgColor indexed="6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rgb="FFCCCCFF"/>
        <bgColor indexed="64"/>
      </patternFill>
    </fill>
    <fill>
      <patternFill patternType="solid">
        <fgColor rgb="FFFF9900"/>
        <bgColor indexed="64"/>
      </patternFill>
    </fill>
  </fills>
  <borders count="10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57"/>
      </top>
      <bottom style="medium">
        <color indexed="57"/>
      </bottom>
      <diagonal/>
    </border>
    <border>
      <left style="medium">
        <color indexed="64"/>
      </left>
      <right/>
      <top/>
      <bottom style="thin">
        <color indexed="64"/>
      </bottom>
      <diagonal/>
    </border>
    <border>
      <left/>
      <right/>
      <top style="medium">
        <color indexed="64"/>
      </top>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double">
        <color indexed="64"/>
      </top>
      <bottom style="medium">
        <color indexed="1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double">
        <color indexed="64"/>
      </right>
      <top style="double">
        <color indexed="64"/>
      </top>
      <bottom/>
      <diagonal/>
    </border>
    <border>
      <left style="medium">
        <color indexed="64"/>
      </left>
      <right style="double">
        <color indexed="64"/>
      </right>
      <top style="double">
        <color indexed="64"/>
      </top>
      <bottom style="medium">
        <color indexed="10"/>
      </bottom>
      <diagonal/>
    </border>
    <border>
      <left/>
      <right style="medium">
        <color indexed="64"/>
      </right>
      <top style="double">
        <color indexed="64"/>
      </top>
      <bottom style="medium">
        <color indexed="10"/>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s>
  <cellStyleXfs count="59">
    <xf numFmtId="0" fontId="0" fillId="0" borderId="0"/>
    <xf numFmtId="0" fontId="51" fillId="2"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5" borderId="0" applyNumberFormat="0" applyBorder="0" applyAlignment="0" applyProtection="0"/>
    <xf numFmtId="0" fontId="51" fillId="8" borderId="0" applyNumberFormat="0" applyBorder="0" applyAlignment="0" applyProtection="0"/>
    <xf numFmtId="0" fontId="51" fillId="11"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3" fillId="20" borderId="1" applyNumberFormat="0" applyAlignment="0" applyProtection="0"/>
    <xf numFmtId="0" fontId="54" fillId="21" borderId="2" applyNumberFormat="0" applyAlignment="0" applyProtection="0"/>
    <xf numFmtId="0" fontId="55" fillId="0" borderId="3" applyNumberFormat="0" applyFill="0" applyAlignment="0" applyProtection="0"/>
    <xf numFmtId="0" fontId="56" fillId="4" borderId="0" applyNumberFormat="0" applyBorder="0" applyAlignment="0" applyProtection="0"/>
    <xf numFmtId="0" fontId="57" fillId="7" borderId="1" applyNumberFormat="0" applyAlignment="0" applyProtection="0"/>
    <xf numFmtId="0" fontId="58" fillId="0" borderId="4" applyNumberFormat="0" applyFill="0" applyAlignment="0" applyProtection="0"/>
    <xf numFmtId="0" fontId="59" fillId="0" borderId="5" applyNumberFormat="0" applyFill="0" applyAlignment="0" applyProtection="0"/>
    <xf numFmtId="0" fontId="60" fillId="0" borderId="6" applyNumberFormat="0" applyFill="0" applyAlignment="0" applyProtection="0"/>
    <xf numFmtId="0" fontId="60" fillId="0" borderId="0" applyNumberFormat="0" applyFill="0" applyBorder="0" applyAlignment="0" applyProtection="0"/>
    <xf numFmtId="0" fontId="61" fillId="22" borderId="0" applyNumberFormat="0" applyBorder="0" applyAlignment="0" applyProtection="0"/>
    <xf numFmtId="0" fontId="5" fillId="23" borderId="7" applyNumberFormat="0" applyFont="0" applyAlignment="0" applyProtection="0"/>
    <xf numFmtId="0" fontId="62" fillId="3" borderId="0" applyNumberFormat="0" applyBorder="0" applyAlignment="0" applyProtection="0"/>
    <xf numFmtId="9" fontId="5" fillId="0" borderId="0" applyFont="0" applyFill="0" applyBorder="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4" fillId="0" borderId="0"/>
    <xf numFmtId="9" fontId="4" fillId="0" borderId="0" applyFont="0" applyFill="0" applyBorder="0" applyAlignment="0" applyProtection="0"/>
    <xf numFmtId="0" fontId="81" fillId="0" borderId="0" applyNumberFormat="0" applyFill="0" applyBorder="0" applyAlignment="0" applyProtection="0"/>
    <xf numFmtId="0" fontId="5" fillId="0" borderId="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84"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946">
    <xf numFmtId="0" fontId="0" fillId="0" borderId="0" xfId="0"/>
    <xf numFmtId="0" fontId="17" fillId="0" borderId="11" xfId="0" applyFont="1" applyBorder="1" applyAlignment="1">
      <alignment horizontal="center" vertical="center"/>
    </xf>
    <xf numFmtId="0" fontId="0" fillId="0" borderId="0" xfId="0" applyAlignment="1">
      <alignment vertical="center"/>
    </xf>
    <xf numFmtId="0" fontId="7" fillId="0" borderId="10" xfId="0" applyFont="1" applyBorder="1" applyAlignment="1">
      <alignment horizontal="center" vertical="center" textRotation="90"/>
    </xf>
    <xf numFmtId="0" fontId="9" fillId="0" borderId="12" xfId="0" applyFont="1" applyBorder="1" applyAlignment="1">
      <alignment horizontal="center" textRotation="90"/>
    </xf>
    <xf numFmtId="0" fontId="8" fillId="0" borderId="10" xfId="0" applyFont="1" applyBorder="1" applyAlignment="1">
      <alignment horizontal="center" textRotation="90"/>
    </xf>
    <xf numFmtId="0" fontId="0" fillId="24" borderId="10" xfId="0" applyFill="1" applyBorder="1" applyAlignment="1">
      <alignment vertical="center"/>
    </xf>
    <xf numFmtId="0" fontId="0" fillId="24" borderId="12" xfId="0" applyFill="1" applyBorder="1" applyAlignment="1">
      <alignment vertical="center"/>
    </xf>
    <xf numFmtId="0" fontId="0" fillId="24" borderId="17" xfId="0" applyFill="1" applyBorder="1" applyAlignment="1">
      <alignment vertical="center"/>
    </xf>
    <xf numFmtId="0" fontId="0" fillId="24" borderId="13" xfId="0" applyFill="1" applyBorder="1" applyAlignment="1">
      <alignment vertical="center"/>
    </xf>
    <xf numFmtId="0" fontId="15" fillId="24" borderId="18" xfId="0" applyFont="1" applyFill="1" applyBorder="1" applyAlignment="1">
      <alignment horizontal="center" vertical="center"/>
    </xf>
    <xf numFmtId="0" fontId="0" fillId="24" borderId="19" xfId="0" applyFill="1" applyBorder="1" applyAlignment="1">
      <alignment vertical="center"/>
    </xf>
    <xf numFmtId="0" fontId="15" fillId="24" borderId="10" xfId="0" applyFont="1" applyFill="1" applyBorder="1" applyAlignment="1">
      <alignment horizontal="center" vertical="center"/>
    </xf>
    <xf numFmtId="0" fontId="0" fillId="24" borderId="20" xfId="0" applyFill="1" applyBorder="1" applyAlignment="1">
      <alignment vertical="center"/>
    </xf>
    <xf numFmtId="0" fontId="22" fillId="24" borderId="20" xfId="0" applyFont="1" applyFill="1" applyBorder="1" applyAlignment="1">
      <alignment horizontal="center" vertical="center"/>
    </xf>
    <xf numFmtId="0" fontId="0" fillId="24" borderId="21" xfId="0" applyFill="1" applyBorder="1" applyAlignment="1">
      <alignment vertical="center"/>
    </xf>
    <xf numFmtId="0" fontId="15" fillId="24" borderId="17" xfId="0" applyFont="1" applyFill="1" applyBorder="1" applyAlignment="1">
      <alignment horizontal="center" vertical="center"/>
    </xf>
    <xf numFmtId="0" fontId="15" fillId="24" borderId="21" xfId="0" applyFont="1" applyFill="1" applyBorder="1" applyAlignment="1">
      <alignment horizontal="left" vertical="center"/>
    </xf>
    <xf numFmtId="0" fontId="22" fillId="24" borderId="21" xfId="0" applyFont="1" applyFill="1" applyBorder="1" applyAlignment="1">
      <alignment horizontal="center" vertical="center"/>
    </xf>
    <xf numFmtId="0" fontId="18" fillId="24" borderId="12" xfId="0" applyFont="1" applyFill="1" applyBorder="1" applyAlignment="1">
      <alignment horizontal="center" vertical="center"/>
    </xf>
    <xf numFmtId="0" fontId="18" fillId="24" borderId="10" xfId="0" applyFont="1" applyFill="1" applyBorder="1" applyAlignment="1">
      <alignment horizontal="center" vertical="center"/>
    </xf>
    <xf numFmtId="0" fontId="15" fillId="24" borderId="27" xfId="0" applyFont="1" applyFill="1" applyBorder="1" applyAlignment="1">
      <alignment horizontal="center"/>
    </xf>
    <xf numFmtId="0" fontId="15" fillId="24" borderId="29" xfId="0" applyFont="1" applyFill="1" applyBorder="1" applyAlignment="1">
      <alignment horizontal="center"/>
    </xf>
    <xf numFmtId="0" fontId="0" fillId="24" borderId="32" xfId="0" applyFill="1" applyBorder="1"/>
    <xf numFmtId="0" fontId="15" fillId="24" borderId="10" xfId="0" applyFont="1" applyFill="1" applyBorder="1" applyAlignment="1">
      <alignment horizontal="center"/>
    </xf>
    <xf numFmtId="0" fontId="15" fillId="24" borderId="17" xfId="0" applyFont="1" applyFill="1" applyBorder="1" applyAlignment="1">
      <alignment horizontal="center"/>
    </xf>
    <xf numFmtId="0" fontId="0" fillId="24" borderId="21" xfId="0" applyFill="1" applyBorder="1"/>
    <xf numFmtId="0" fontId="0" fillId="25" borderId="0" xfId="0" applyFill="1"/>
    <xf numFmtId="0" fontId="0" fillId="25" borderId="0" xfId="0" applyFill="1" applyAlignment="1">
      <alignment horizontal="center"/>
    </xf>
    <xf numFmtId="0" fontId="37" fillId="24" borderId="37" xfId="0" applyFont="1" applyFill="1" applyBorder="1" applyAlignment="1" applyProtection="1">
      <alignment horizontal="center" vertical="center"/>
      <protection locked="0"/>
    </xf>
    <xf numFmtId="0" fontId="17" fillId="0" borderId="14"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17" fillId="0" borderId="37" xfId="0" applyFont="1" applyBorder="1" applyAlignment="1">
      <alignment horizontal="center" vertical="center"/>
    </xf>
    <xf numFmtId="0" fontId="7" fillId="24" borderId="14" xfId="0" applyFont="1" applyFill="1" applyBorder="1" applyAlignment="1" applyProtection="1">
      <alignment horizontal="center" vertical="center"/>
      <protection locked="0"/>
    </xf>
    <xf numFmtId="0" fontId="7" fillId="0" borderId="16" xfId="0" applyFont="1" applyBorder="1" applyAlignment="1">
      <alignment horizontal="left" vertical="center"/>
    </xf>
    <xf numFmtId="0" fontId="12" fillId="0" borderId="41" xfId="0" applyFont="1" applyBorder="1" applyAlignment="1">
      <alignment vertical="center" wrapText="1"/>
    </xf>
    <xf numFmtId="0" fontId="0" fillId="0" borderId="19" xfId="0" applyBorder="1" applyAlignment="1">
      <alignment vertical="center"/>
    </xf>
    <xf numFmtId="0" fontId="37" fillId="0" borderId="37" xfId="0" applyFont="1" applyBorder="1" applyAlignment="1">
      <alignment vertical="center"/>
    </xf>
    <xf numFmtId="0" fontId="12" fillId="0" borderId="0" xfId="0" applyFont="1" applyAlignment="1">
      <alignment vertical="center"/>
    </xf>
    <xf numFmtId="0" fontId="7" fillId="0" borderId="37" xfId="0" applyFont="1" applyBorder="1" applyAlignment="1">
      <alignment horizontal="left" vertical="center"/>
    </xf>
    <xf numFmtId="0" fontId="34" fillId="0" borderId="0" xfId="0" applyFont="1" applyAlignment="1">
      <alignment vertical="center"/>
    </xf>
    <xf numFmtId="0" fontId="0" fillId="0" borderId="0" xfId="0" applyAlignment="1">
      <alignment vertical="center" wrapText="1"/>
    </xf>
    <xf numFmtId="0" fontId="7" fillId="0" borderId="14" xfId="0" applyFont="1" applyBorder="1" applyAlignment="1">
      <alignment horizontal="left" vertical="center"/>
    </xf>
    <xf numFmtId="0" fontId="7" fillId="0" borderId="37" xfId="0" applyFont="1" applyBorder="1" applyAlignment="1">
      <alignment vertical="center"/>
    </xf>
    <xf numFmtId="0" fontId="11" fillId="0" borderId="0" xfId="0" applyFont="1" applyAlignment="1">
      <alignment horizontal="center" vertical="center"/>
    </xf>
    <xf numFmtId="0" fontId="0" fillId="0" borderId="40" xfId="0" applyBorder="1" applyAlignment="1">
      <alignment vertical="center"/>
    </xf>
    <xf numFmtId="0" fontId="0" fillId="25" borderId="0" xfId="0" applyFill="1" applyAlignment="1">
      <alignment vertical="center"/>
    </xf>
    <xf numFmtId="0" fontId="7" fillId="0" borderId="20" xfId="0" applyFont="1" applyBorder="1" applyAlignment="1">
      <alignment horizontal="center" vertical="center" textRotation="90"/>
    </xf>
    <xf numFmtId="0" fontId="7" fillId="0" borderId="21" xfId="0" applyFont="1" applyBorder="1" applyAlignment="1">
      <alignment horizontal="right" vertical="center" textRotation="90" wrapText="1"/>
    </xf>
    <xf numFmtId="0" fontId="34" fillId="25" borderId="0" xfId="0" applyFont="1" applyFill="1" applyAlignment="1">
      <alignment horizontal="center" vertical="center"/>
    </xf>
    <xf numFmtId="0" fontId="0" fillId="24" borderId="13" xfId="0" applyFill="1" applyBorder="1" applyAlignment="1">
      <alignment horizontal="center"/>
    </xf>
    <xf numFmtId="0" fontId="0" fillId="24" borderId="12" xfId="0" applyFill="1" applyBorder="1" applyAlignment="1">
      <alignment horizontal="center"/>
    </xf>
    <xf numFmtId="0" fontId="0" fillId="24" borderId="10" xfId="0" applyFill="1" applyBorder="1" applyAlignment="1">
      <alignment horizontal="center"/>
    </xf>
    <xf numFmtId="0" fontId="0" fillId="24" borderId="22" xfId="0" applyFill="1" applyBorder="1" applyAlignment="1">
      <alignment horizontal="center"/>
    </xf>
    <xf numFmtId="0" fontId="0" fillId="24" borderId="19" xfId="0" applyFill="1" applyBorder="1" applyAlignment="1">
      <alignment horizontal="center"/>
    </xf>
    <xf numFmtId="0" fontId="0" fillId="24" borderId="17" xfId="0" applyFill="1" applyBorder="1" applyAlignment="1">
      <alignment horizontal="center"/>
    </xf>
    <xf numFmtId="0" fontId="32" fillId="24" borderId="12" xfId="0" applyFont="1" applyFill="1" applyBorder="1" applyAlignment="1">
      <alignment horizontal="center"/>
    </xf>
    <xf numFmtId="0" fontId="32" fillId="24" borderId="13" xfId="0" applyFont="1" applyFill="1" applyBorder="1" applyAlignment="1">
      <alignment horizontal="center"/>
    </xf>
    <xf numFmtId="0" fontId="0" fillId="24" borderId="12" xfId="0" applyFill="1" applyBorder="1"/>
    <xf numFmtId="0" fontId="0" fillId="24" borderId="13" xfId="0" applyFill="1" applyBorder="1"/>
    <xf numFmtId="0" fontId="0" fillId="24" borderId="17" xfId="0" applyFill="1" applyBorder="1"/>
    <xf numFmtId="0" fontId="35" fillId="24" borderId="12" xfId="0" applyFont="1" applyFill="1" applyBorder="1"/>
    <xf numFmtId="0" fontId="35" fillId="24" borderId="13" xfId="0" applyFont="1" applyFill="1" applyBorder="1"/>
    <xf numFmtId="0" fontId="35" fillId="24" borderId="17" xfId="0" applyFont="1" applyFill="1" applyBorder="1"/>
    <xf numFmtId="0" fontId="35" fillId="24" borderId="10" xfId="0" applyFont="1" applyFill="1" applyBorder="1"/>
    <xf numFmtId="0" fontId="35" fillId="25" borderId="0" xfId="0" applyFont="1" applyFill="1"/>
    <xf numFmtId="0" fontId="12" fillId="0" borderId="42" xfId="0" applyFont="1" applyBorder="1" applyAlignment="1">
      <alignment vertical="center" wrapText="1"/>
    </xf>
    <xf numFmtId="0" fontId="0" fillId="24" borderId="10" xfId="0" applyFill="1" applyBorder="1"/>
    <xf numFmtId="0" fontId="34" fillId="25" borderId="0" xfId="0" applyFont="1" applyFill="1" applyAlignment="1">
      <alignment horizontal="left" vertical="center"/>
    </xf>
    <xf numFmtId="0" fontId="34" fillId="0" borderId="0" xfId="0" applyFont="1" applyAlignment="1">
      <alignment horizontal="left" vertical="center"/>
    </xf>
    <xf numFmtId="0" fontId="17" fillId="0" borderId="16" xfId="0" applyFont="1" applyBorder="1" applyAlignment="1">
      <alignment horizontal="center" vertical="center"/>
    </xf>
    <xf numFmtId="0" fontId="17" fillId="26" borderId="14" xfId="0" applyFont="1" applyFill="1" applyBorder="1" applyAlignment="1">
      <alignment horizontal="center" vertical="center"/>
    </xf>
    <xf numFmtId="0" fontId="17" fillId="26" borderId="38" xfId="0" applyFont="1" applyFill="1" applyBorder="1" applyAlignment="1">
      <alignment horizontal="center" vertical="center"/>
    </xf>
    <xf numFmtId="0" fontId="7" fillId="24" borderId="37" xfId="0" applyFont="1" applyFill="1" applyBorder="1" applyAlignment="1" applyProtection="1">
      <alignment horizontal="center" vertical="center"/>
      <protection locked="0"/>
    </xf>
    <xf numFmtId="0" fontId="7" fillId="24" borderId="37" xfId="0" applyFont="1" applyFill="1" applyBorder="1" applyAlignment="1">
      <alignment horizontal="center" vertical="center"/>
    </xf>
    <xf numFmtId="0" fontId="17" fillId="0" borderId="0" xfId="0" applyFont="1" applyAlignment="1">
      <alignment horizontal="center" vertical="center"/>
    </xf>
    <xf numFmtId="0" fontId="7" fillId="0" borderId="15" xfId="0" applyFont="1" applyBorder="1" applyAlignment="1">
      <alignment horizontal="left" vertical="center"/>
    </xf>
    <xf numFmtId="0" fontId="7" fillId="0" borderId="44" xfId="0" applyFont="1" applyBorder="1" applyAlignment="1">
      <alignment horizontal="left" vertical="center"/>
    </xf>
    <xf numFmtId="0" fontId="15" fillId="0" borderId="39" xfId="0" applyFont="1" applyBorder="1" applyAlignment="1">
      <alignment vertical="center"/>
    </xf>
    <xf numFmtId="0" fontId="15" fillId="0" borderId="40" xfId="0" applyFont="1" applyBorder="1" applyAlignment="1">
      <alignment vertical="center"/>
    </xf>
    <xf numFmtId="0" fontId="0" fillId="24" borderId="18" xfId="0" applyFill="1" applyBorder="1" applyAlignment="1">
      <alignment vertical="center"/>
    </xf>
    <xf numFmtId="0" fontId="16" fillId="24" borderId="10" xfId="0" applyFont="1" applyFill="1" applyBorder="1" applyAlignment="1">
      <alignment horizontal="center" vertical="center"/>
    </xf>
    <xf numFmtId="0" fontId="7" fillId="0" borderId="46" xfId="0" applyFont="1" applyBorder="1" applyAlignment="1">
      <alignment horizontal="left" vertical="center"/>
    </xf>
    <xf numFmtId="0" fontId="0" fillId="0" borderId="47" xfId="0" applyBorder="1" applyAlignment="1">
      <alignment vertical="center"/>
    </xf>
    <xf numFmtId="0" fontId="7" fillId="0" borderId="34" xfId="0" applyFont="1" applyBorder="1" applyAlignment="1">
      <alignment horizontal="left" vertical="center"/>
    </xf>
    <xf numFmtId="0" fontId="23" fillId="24" borderId="12" xfId="0" applyFont="1" applyFill="1" applyBorder="1" applyAlignment="1">
      <alignment vertical="center"/>
    </xf>
    <xf numFmtId="0" fontId="23" fillId="24" borderId="13" xfId="0" applyFont="1" applyFill="1" applyBorder="1" applyAlignment="1">
      <alignment vertical="center"/>
    </xf>
    <xf numFmtId="0" fontId="23" fillId="24" borderId="10" xfId="0" applyFont="1" applyFill="1" applyBorder="1" applyAlignment="1">
      <alignment vertical="center"/>
    </xf>
    <xf numFmtId="0" fontId="17" fillId="0" borderId="34" xfId="0" applyFont="1" applyBorder="1" applyAlignment="1">
      <alignment horizontal="center" vertical="center"/>
    </xf>
    <xf numFmtId="0" fontId="0" fillId="0" borderId="41" xfId="0" applyBorder="1" applyAlignment="1">
      <alignment horizontal="center"/>
    </xf>
    <xf numFmtId="0" fontId="7" fillId="0" borderId="40" xfId="0" applyFont="1" applyBorder="1" applyAlignment="1">
      <alignment horizontal="left" vertical="center"/>
    </xf>
    <xf numFmtId="0" fontId="0" fillId="0" borderId="49" xfId="0" applyBorder="1" applyAlignment="1">
      <alignment vertical="center"/>
    </xf>
    <xf numFmtId="0" fontId="12" fillId="0" borderId="36" xfId="0" applyFont="1" applyBorder="1" applyAlignment="1">
      <alignment horizontal="left" vertical="center"/>
    </xf>
    <xf numFmtId="0" fontId="0" fillId="0" borderId="0" xfId="0" applyAlignment="1">
      <alignment horizontal="center" vertical="center"/>
    </xf>
    <xf numFmtId="0" fontId="17" fillId="26" borderId="48" xfId="0" applyFont="1" applyFill="1" applyBorder="1" applyAlignment="1">
      <alignment horizontal="center" vertical="center"/>
    </xf>
    <xf numFmtId="0" fontId="0" fillId="0" borderId="14" xfId="0" applyBorder="1" applyAlignment="1">
      <alignment horizontal="center"/>
    </xf>
    <xf numFmtId="0" fontId="17" fillId="26" borderId="50" xfId="0" applyFont="1" applyFill="1" applyBorder="1" applyAlignment="1">
      <alignment horizontal="center" vertical="center"/>
    </xf>
    <xf numFmtId="0" fontId="38" fillId="0" borderId="20" xfId="0" applyFont="1" applyBorder="1" applyAlignment="1">
      <alignment horizontal="left" vertical="center"/>
    </xf>
    <xf numFmtId="0" fontId="38" fillId="0" borderId="20" xfId="0" applyFont="1" applyBorder="1" applyAlignment="1">
      <alignment vertical="center"/>
    </xf>
    <xf numFmtId="0" fontId="14" fillId="0" borderId="53" xfId="0" applyFont="1" applyBorder="1" applyAlignment="1">
      <alignment horizontal="left" vertical="center" wrapText="1"/>
    </xf>
    <xf numFmtId="0" fontId="14" fillId="0" borderId="53" xfId="0" applyFont="1" applyBorder="1" applyAlignment="1">
      <alignment vertical="center"/>
    </xf>
    <xf numFmtId="0" fontId="14" fillId="0" borderId="41" xfId="0" applyFont="1" applyBorder="1" applyAlignment="1">
      <alignment vertical="center"/>
    </xf>
    <xf numFmtId="0" fontId="14" fillId="0" borderId="41" xfId="0" applyFont="1" applyBorder="1" applyAlignment="1">
      <alignment horizontal="left" vertical="center" wrapText="1"/>
    </xf>
    <xf numFmtId="0" fontId="14" fillId="0" borderId="45" xfId="0" applyFont="1" applyBorder="1" applyAlignment="1">
      <alignment vertical="center"/>
    </xf>
    <xf numFmtId="0" fontId="14" fillId="0" borderId="41" xfId="0" applyFont="1" applyBorder="1" applyAlignment="1">
      <alignment vertical="center" wrapText="1"/>
    </xf>
    <xf numFmtId="0" fontId="14" fillId="0" borderId="53" xfId="0" applyFont="1" applyBorder="1" applyAlignment="1">
      <alignment horizontal="left" vertical="center"/>
    </xf>
    <xf numFmtId="0" fontId="14" fillId="0" borderId="45" xfId="0" applyFont="1" applyBorder="1" applyAlignment="1">
      <alignment horizontal="left" vertical="center" wrapText="1"/>
    </xf>
    <xf numFmtId="0" fontId="14" fillId="0" borderId="39" xfId="0" applyFont="1" applyBorder="1" applyAlignment="1">
      <alignment horizontal="left" vertical="center" wrapText="1"/>
    </xf>
    <xf numFmtId="0" fontId="14" fillId="0" borderId="14" xfId="0" applyFont="1" applyBorder="1" applyAlignment="1">
      <alignment vertical="center" wrapText="1"/>
    </xf>
    <xf numFmtId="0" fontId="14" fillId="0" borderId="16" xfId="0" applyFont="1" applyBorder="1" applyAlignment="1">
      <alignment vertical="center" wrapText="1"/>
    </xf>
    <xf numFmtId="0" fontId="14" fillId="0" borderId="53" xfId="0" applyFont="1" applyBorder="1" applyAlignment="1">
      <alignment vertical="center" wrapText="1"/>
    </xf>
    <xf numFmtId="0" fontId="14" fillId="0" borderId="45" xfId="0" applyFont="1" applyBorder="1" applyAlignment="1">
      <alignment vertical="center" wrapText="1"/>
    </xf>
    <xf numFmtId="0" fontId="38" fillId="0" borderId="21" xfId="0" applyFont="1" applyBorder="1" applyAlignment="1">
      <alignment vertical="center"/>
    </xf>
    <xf numFmtId="0" fontId="14" fillId="0" borderId="42" xfId="0" applyFont="1" applyBorder="1" applyAlignment="1">
      <alignment vertical="center" wrapText="1"/>
    </xf>
    <xf numFmtId="0" fontId="14" fillId="0" borderId="0" xfId="0" applyFont="1" applyAlignment="1">
      <alignment vertical="center" wrapText="1"/>
    </xf>
    <xf numFmtId="0" fontId="38" fillId="0" borderId="19" xfId="0" applyFont="1" applyBorder="1" applyAlignment="1">
      <alignment horizontal="left" vertical="center" wrapText="1"/>
    </xf>
    <xf numFmtId="0" fontId="14" fillId="0" borderId="43" xfId="0" applyFont="1" applyBorder="1" applyAlignment="1">
      <alignment vertical="center" wrapText="1"/>
    </xf>
    <xf numFmtId="0" fontId="43" fillId="26" borderId="45" xfId="0" applyFont="1" applyFill="1" applyBorder="1" applyAlignment="1">
      <alignment vertical="center" wrapText="1"/>
    </xf>
    <xf numFmtId="0" fontId="14" fillId="0" borderId="15" xfId="0" applyFont="1" applyBorder="1" applyAlignment="1">
      <alignment vertical="center" wrapText="1"/>
    </xf>
    <xf numFmtId="0" fontId="14" fillId="0" borderId="48" xfId="0" applyFont="1" applyBorder="1" applyAlignment="1">
      <alignment vertical="center" wrapText="1"/>
    </xf>
    <xf numFmtId="0" fontId="38" fillId="0" borderId="21" xfId="0" applyFont="1" applyBorder="1" applyAlignment="1">
      <alignment vertical="center" wrapText="1"/>
    </xf>
    <xf numFmtId="0" fontId="43" fillId="26" borderId="48" xfId="0" applyFont="1" applyFill="1" applyBorder="1" applyAlignment="1">
      <alignment vertical="center" wrapText="1"/>
    </xf>
    <xf numFmtId="0" fontId="14" fillId="0" borderId="44" xfId="0" applyFont="1" applyBorder="1" applyAlignment="1">
      <alignment vertical="center" wrapText="1"/>
    </xf>
    <xf numFmtId="0" fontId="14" fillId="27" borderId="48" xfId="0" applyFont="1" applyFill="1" applyBorder="1" applyAlignment="1">
      <alignment vertical="center" wrapText="1"/>
    </xf>
    <xf numFmtId="0" fontId="14" fillId="27" borderId="15" xfId="0" applyFont="1" applyFill="1" applyBorder="1" applyAlignment="1">
      <alignment vertical="center" wrapText="1"/>
    </xf>
    <xf numFmtId="0" fontId="14" fillId="27" borderId="44" xfId="0" applyFont="1" applyFill="1" applyBorder="1" applyAlignment="1">
      <alignment vertical="center" wrapText="1"/>
    </xf>
    <xf numFmtId="0" fontId="43" fillId="26" borderId="46" xfId="0" applyFont="1" applyFill="1" applyBorder="1" applyAlignment="1">
      <alignment vertical="center" wrapText="1"/>
    </xf>
    <xf numFmtId="0" fontId="14" fillId="0" borderId="40" xfId="0" applyFont="1" applyBorder="1" applyAlignment="1">
      <alignment vertical="center" wrapText="1"/>
    </xf>
    <xf numFmtId="0" fontId="14" fillId="0" borderId="54" xfId="0" applyFont="1" applyBorder="1" applyAlignment="1">
      <alignment vertical="center" wrapText="1"/>
    </xf>
    <xf numFmtId="0" fontId="38" fillId="0" borderId="19" xfId="0" applyFont="1" applyBorder="1" applyAlignment="1">
      <alignment vertical="center" wrapText="1"/>
    </xf>
    <xf numFmtId="0" fontId="14" fillId="0" borderId="14" xfId="0" applyFont="1" applyBorder="1" applyAlignment="1">
      <alignment vertical="center"/>
    </xf>
    <xf numFmtId="0" fontId="14" fillId="0" borderId="37" xfId="0" applyFont="1" applyBorder="1" applyAlignment="1">
      <alignment vertical="center" wrapText="1"/>
    </xf>
    <xf numFmtId="0" fontId="14" fillId="0" borderId="55" xfId="0" applyFont="1" applyBorder="1" applyAlignment="1">
      <alignment vertical="center" wrapText="1"/>
    </xf>
    <xf numFmtId="0" fontId="14" fillId="27" borderId="54" xfId="0" applyFont="1" applyFill="1" applyBorder="1" applyAlignment="1">
      <alignment vertical="center" wrapText="1"/>
    </xf>
    <xf numFmtId="0" fontId="38" fillId="0" borderId="21" xfId="0" applyFont="1" applyBorder="1" applyAlignment="1">
      <alignment horizontal="left" vertical="center" wrapText="1"/>
    </xf>
    <xf numFmtId="0" fontId="14" fillId="0" borderId="14" xfId="0" applyFont="1" applyBorder="1" applyAlignment="1">
      <alignment horizontal="left" vertical="center" wrapText="1"/>
    </xf>
    <xf numFmtId="0" fontId="14" fillId="0" borderId="46" xfId="0" applyFont="1" applyBorder="1" applyAlignment="1">
      <alignment vertical="center" wrapText="1"/>
    </xf>
    <xf numFmtId="0" fontId="14" fillId="27" borderId="53" xfId="0" applyFont="1" applyFill="1" applyBorder="1" applyAlignment="1">
      <alignment vertical="center" wrapText="1"/>
    </xf>
    <xf numFmtId="0" fontId="14" fillId="27" borderId="45" xfId="0" applyFont="1" applyFill="1" applyBorder="1" applyAlignment="1">
      <alignment vertical="center" wrapText="1"/>
    </xf>
    <xf numFmtId="0" fontId="38" fillId="0" borderId="20" xfId="0" applyFont="1" applyBorder="1" applyAlignment="1">
      <alignment horizontal="left" vertical="center" wrapText="1"/>
    </xf>
    <xf numFmtId="0" fontId="14" fillId="0" borderId="39" xfId="0" applyFont="1" applyBorder="1" applyAlignment="1">
      <alignment vertical="center" wrapText="1"/>
    </xf>
    <xf numFmtId="0" fontId="38" fillId="0" borderId="20" xfId="0" applyFont="1" applyBorder="1" applyAlignment="1">
      <alignment vertical="center" wrapText="1"/>
    </xf>
    <xf numFmtId="0" fontId="38" fillId="0" borderId="32" xfId="0" applyFont="1" applyBorder="1" applyAlignment="1">
      <alignment vertical="center" wrapText="1"/>
    </xf>
    <xf numFmtId="0" fontId="12" fillId="0" borderId="16" xfId="0" applyFont="1" applyBorder="1" applyAlignment="1">
      <alignment vertical="center" wrapText="1"/>
    </xf>
    <xf numFmtId="0" fontId="14" fillId="0" borderId="37" xfId="0" applyFont="1" applyBorder="1" applyAlignment="1">
      <alignment horizontal="left" vertical="center" wrapText="1"/>
    </xf>
    <xf numFmtId="0" fontId="14" fillId="0" borderId="56" xfId="0" applyFont="1" applyBorder="1" applyAlignment="1">
      <alignment vertical="center" wrapText="1"/>
    </xf>
    <xf numFmtId="0" fontId="43" fillId="26" borderId="14" xfId="0" applyFont="1" applyFill="1" applyBorder="1" applyAlignment="1">
      <alignment vertical="center" wrapText="1"/>
    </xf>
    <xf numFmtId="0" fontId="30" fillId="0" borderId="0" xfId="0" applyFont="1" applyAlignment="1">
      <alignment horizontal="center" vertical="center"/>
    </xf>
    <xf numFmtId="0" fontId="14" fillId="0" borderId="61" xfId="0" applyFont="1" applyBorder="1" applyAlignment="1">
      <alignment horizontal="left" vertical="center" wrapText="1"/>
    </xf>
    <xf numFmtId="0" fontId="14" fillId="0" borderId="33" xfId="0" applyFont="1" applyBorder="1" applyAlignment="1">
      <alignment horizontal="left" vertical="center" wrapText="1"/>
    </xf>
    <xf numFmtId="0" fontId="43" fillId="26" borderId="41" xfId="0" applyFont="1" applyFill="1" applyBorder="1" applyAlignment="1">
      <alignment horizontal="left" vertical="center" wrapText="1"/>
    </xf>
    <xf numFmtId="0" fontId="43" fillId="26" borderId="14" xfId="0" applyFont="1" applyFill="1" applyBorder="1" applyAlignment="1">
      <alignment horizontal="left" vertical="center" wrapText="1"/>
    </xf>
    <xf numFmtId="0" fontId="14" fillId="25" borderId="14" xfId="0" applyFont="1" applyFill="1" applyBorder="1" applyAlignment="1">
      <alignment horizontal="left" vertical="center" wrapText="1"/>
    </xf>
    <xf numFmtId="0" fontId="14" fillId="0" borderId="63" xfId="0" applyFont="1" applyBorder="1" applyAlignment="1">
      <alignment horizontal="left" vertical="center"/>
    </xf>
    <xf numFmtId="0" fontId="7" fillId="24" borderId="41" xfId="0" applyFont="1" applyFill="1" applyBorder="1" applyAlignment="1" applyProtection="1">
      <alignment horizontal="center" vertical="center"/>
      <protection locked="0"/>
    </xf>
    <xf numFmtId="0" fontId="7" fillId="24" borderId="41" xfId="0" applyFont="1" applyFill="1" applyBorder="1" applyAlignment="1">
      <alignment horizontal="center" vertical="center"/>
    </xf>
    <xf numFmtId="0" fontId="17" fillId="0" borderId="64" xfId="0" applyFont="1" applyBorder="1" applyAlignment="1">
      <alignment horizontal="center" vertical="center"/>
    </xf>
    <xf numFmtId="0" fontId="0" fillId="25" borderId="0" xfId="0" applyFill="1" applyAlignment="1">
      <alignment horizontal="left"/>
    </xf>
    <xf numFmtId="0" fontId="38" fillId="0" borderId="36" xfId="0" applyFont="1" applyBorder="1" applyAlignment="1">
      <alignment horizontal="left" vertical="center" wrapText="1"/>
    </xf>
    <xf numFmtId="0" fontId="15" fillId="24" borderId="27" xfId="0" applyFont="1" applyFill="1" applyBorder="1" applyAlignment="1">
      <alignment horizontal="center" vertical="center"/>
    </xf>
    <xf numFmtId="0" fontId="15" fillId="24" borderId="28" xfId="0" applyFont="1" applyFill="1" applyBorder="1" applyAlignment="1">
      <alignment vertical="center"/>
    </xf>
    <xf numFmtId="0" fontId="15" fillId="24" borderId="30" xfId="0" applyFont="1" applyFill="1" applyBorder="1" applyAlignment="1">
      <alignment vertical="center"/>
    </xf>
    <xf numFmtId="0" fontId="15" fillId="24" borderId="60" xfId="0" applyFont="1" applyFill="1" applyBorder="1" applyAlignment="1">
      <alignment horizontal="center" vertical="center"/>
    </xf>
    <xf numFmtId="0" fontId="15" fillId="24" borderId="27" xfId="0" applyFont="1" applyFill="1" applyBorder="1" applyAlignment="1">
      <alignment vertical="center"/>
    </xf>
    <xf numFmtId="0" fontId="15" fillId="24" borderId="29" xfId="0" applyFont="1" applyFill="1" applyBorder="1" applyAlignment="1">
      <alignment vertical="center"/>
    </xf>
    <xf numFmtId="0" fontId="19" fillId="24" borderId="31" xfId="0" applyFont="1" applyFill="1" applyBorder="1" applyAlignment="1">
      <alignment vertical="center"/>
    </xf>
    <xf numFmtId="0" fontId="0" fillId="24" borderId="36" xfId="0" applyFill="1" applyBorder="1" applyAlignment="1">
      <alignment vertical="center"/>
    </xf>
    <xf numFmtId="0" fontId="17" fillId="26" borderId="15" xfId="0" applyFont="1" applyFill="1" applyBorder="1" applyAlignment="1">
      <alignment horizontal="center" vertical="center"/>
    </xf>
    <xf numFmtId="0" fontId="17" fillId="0" borderId="15" xfId="0" applyFont="1" applyBorder="1" applyAlignment="1">
      <alignment horizontal="center" vertical="center"/>
    </xf>
    <xf numFmtId="0" fontId="37" fillId="0" borderId="46" xfId="0" applyFont="1" applyBorder="1" applyAlignment="1">
      <alignment horizontal="center" vertical="center"/>
    </xf>
    <xf numFmtId="0" fontId="46" fillId="0" borderId="46" xfId="0" applyFont="1" applyBorder="1" applyAlignment="1">
      <alignment vertical="center" wrapText="1"/>
    </xf>
    <xf numFmtId="49" fontId="7" fillId="0" borderId="37" xfId="0" applyNumberFormat="1" applyFont="1" applyBorder="1" applyAlignment="1">
      <alignment horizontal="left" vertical="center"/>
    </xf>
    <xf numFmtId="49" fontId="7" fillId="0" borderId="14"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0" borderId="48" xfId="0" applyNumberFormat="1" applyFont="1" applyBorder="1" applyAlignment="1">
      <alignment horizontal="left" vertical="center"/>
    </xf>
    <xf numFmtId="49" fontId="7" fillId="0" borderId="15"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0" borderId="20" xfId="0" applyNumberFormat="1" applyFont="1" applyBorder="1" applyAlignment="1">
      <alignment horizontal="left" vertical="center"/>
    </xf>
    <xf numFmtId="49" fontId="7" fillId="26" borderId="56" xfId="0" applyNumberFormat="1" applyFont="1" applyFill="1" applyBorder="1" applyAlignment="1">
      <alignment horizontal="left" vertical="center"/>
    </xf>
    <xf numFmtId="49" fontId="7" fillId="0" borderId="39" xfId="0" applyNumberFormat="1" applyFont="1" applyBorder="1" applyAlignment="1">
      <alignment horizontal="left" vertical="center"/>
    </xf>
    <xf numFmtId="49" fontId="13" fillId="0" borderId="26" xfId="0" applyNumberFormat="1" applyFont="1" applyBorder="1" applyAlignment="1">
      <alignment horizontal="left" vertical="center"/>
    </xf>
    <xf numFmtId="49" fontId="7" fillId="26" borderId="14" xfId="0" applyNumberFormat="1" applyFont="1" applyFill="1" applyBorder="1" applyAlignment="1">
      <alignment horizontal="left" vertical="center"/>
    </xf>
    <xf numFmtId="49" fontId="7" fillId="0" borderId="32" xfId="0" applyNumberFormat="1" applyFont="1" applyBorder="1" applyAlignment="1">
      <alignment horizontal="left" vertical="center"/>
    </xf>
    <xf numFmtId="49" fontId="7" fillId="0" borderId="20" xfId="0" applyNumberFormat="1" applyFont="1" applyBorder="1" applyAlignment="1">
      <alignment horizontal="left" vertical="center" wrapText="1"/>
    </xf>
    <xf numFmtId="49" fontId="7" fillId="25" borderId="15" xfId="0" applyNumberFormat="1" applyFont="1" applyFill="1" applyBorder="1" applyAlignment="1">
      <alignment horizontal="left" vertical="center"/>
    </xf>
    <xf numFmtId="49" fontId="7" fillId="26" borderId="15" xfId="0" applyNumberFormat="1" applyFont="1" applyFill="1" applyBorder="1" applyAlignment="1">
      <alignment horizontal="left" vertical="center"/>
    </xf>
    <xf numFmtId="49" fontId="7" fillId="0" borderId="16" xfId="0" applyNumberFormat="1" applyFont="1" applyBorder="1" applyAlignment="1">
      <alignment horizontal="left" vertical="center"/>
    </xf>
    <xf numFmtId="49" fontId="7" fillId="0" borderId="46" xfId="0" applyNumberFormat="1" applyFont="1" applyBorder="1" applyAlignment="1">
      <alignment horizontal="left" vertical="center"/>
    </xf>
    <xf numFmtId="49" fontId="7" fillId="0" borderId="40" xfId="0" applyNumberFormat="1" applyFont="1" applyBorder="1" applyAlignment="1">
      <alignment horizontal="left" vertical="center"/>
    </xf>
    <xf numFmtId="49" fontId="7" fillId="0" borderId="21" xfId="0" applyNumberFormat="1" applyFont="1" applyBorder="1" applyAlignment="1">
      <alignment horizontal="left" vertical="center" wrapText="1"/>
    </xf>
    <xf numFmtId="49" fontId="7" fillId="0" borderId="39" xfId="0" applyNumberFormat="1" applyFont="1" applyBorder="1" applyAlignment="1">
      <alignment horizontal="left" vertical="center" wrapText="1"/>
    </xf>
    <xf numFmtId="49" fontId="7" fillId="0" borderId="32" xfId="0" applyNumberFormat="1" applyFont="1" applyBorder="1" applyAlignment="1">
      <alignment horizontal="left" vertical="center" wrapText="1"/>
    </xf>
    <xf numFmtId="49" fontId="7" fillId="0" borderId="26" xfId="0" applyNumberFormat="1" applyFont="1" applyBorder="1" applyAlignment="1">
      <alignment horizontal="left" vertical="center" wrapText="1"/>
    </xf>
    <xf numFmtId="49" fontId="13" fillId="0" borderId="40" xfId="0" applyNumberFormat="1" applyFont="1" applyBorder="1" applyAlignment="1">
      <alignment horizontal="left" vertical="center"/>
    </xf>
    <xf numFmtId="49" fontId="7" fillId="25" borderId="14" xfId="0" applyNumberFormat="1" applyFont="1" applyFill="1" applyBorder="1" applyAlignment="1">
      <alignment horizontal="left" vertical="center"/>
    </xf>
    <xf numFmtId="49" fontId="7" fillId="0" borderId="62" xfId="0" applyNumberFormat="1" applyFont="1" applyBorder="1" applyAlignment="1">
      <alignment horizontal="left" vertical="center"/>
    </xf>
    <xf numFmtId="0" fontId="36" fillId="25" borderId="0" xfId="0" applyFont="1" applyFill="1" applyAlignment="1">
      <alignment horizontal="center" textRotation="90"/>
    </xf>
    <xf numFmtId="0" fontId="30" fillId="25" borderId="0" xfId="0" applyFont="1" applyFill="1" applyAlignment="1">
      <alignment horizontal="center" vertical="center"/>
    </xf>
    <xf numFmtId="0" fontId="38" fillId="25" borderId="0" xfId="0" applyFont="1" applyFill="1" applyAlignment="1">
      <alignment horizontal="center" vertical="center"/>
    </xf>
    <xf numFmtId="0" fontId="15" fillId="24" borderId="51" xfId="0" applyFont="1" applyFill="1" applyBorder="1" applyAlignment="1">
      <alignment horizontal="center" vertical="center"/>
    </xf>
    <xf numFmtId="0" fontId="0" fillId="28" borderId="51" xfId="0" applyFill="1" applyBorder="1" applyAlignment="1">
      <alignment vertical="center"/>
    </xf>
    <xf numFmtId="0" fontId="0" fillId="29" borderId="51" xfId="0" applyFill="1" applyBorder="1" applyAlignment="1">
      <alignment vertical="center"/>
    </xf>
    <xf numFmtId="0" fontId="17" fillId="26" borderId="51" xfId="0" applyFont="1" applyFill="1" applyBorder="1" applyAlignment="1">
      <alignment horizontal="center" vertical="center"/>
    </xf>
    <xf numFmtId="0" fontId="0" fillId="30" borderId="51" xfId="0" applyFill="1" applyBorder="1" applyAlignment="1">
      <alignment vertical="center"/>
    </xf>
    <xf numFmtId="0" fontId="17" fillId="31" borderId="51" xfId="0" applyFont="1" applyFill="1" applyBorder="1" applyAlignment="1">
      <alignment horizontal="center" vertical="center"/>
    </xf>
    <xf numFmtId="0" fontId="0" fillId="27" borderId="51" xfId="0" applyFill="1" applyBorder="1" applyAlignment="1">
      <alignment vertical="center"/>
    </xf>
    <xf numFmtId="0" fontId="12" fillId="25" borderId="0" xfId="0" applyFont="1" applyFill="1" applyAlignment="1">
      <alignment vertical="center"/>
    </xf>
    <xf numFmtId="0" fontId="0" fillId="25" borderId="0" xfId="0" applyFill="1" applyAlignment="1">
      <alignment horizontal="center" vertical="center"/>
    </xf>
    <xf numFmtId="0" fontId="11" fillId="25" borderId="0" xfId="0" applyFont="1" applyFill="1" applyAlignment="1">
      <alignment horizontal="center" vertical="center"/>
    </xf>
    <xf numFmtId="0" fontId="0" fillId="25" borderId="0" xfId="0" applyFill="1" applyAlignment="1">
      <alignment vertical="center" wrapText="1"/>
    </xf>
    <xf numFmtId="0" fontId="20" fillId="25" borderId="0" xfId="0" applyFont="1" applyFill="1" applyAlignment="1">
      <alignment horizontal="center" vertical="center"/>
    </xf>
    <xf numFmtId="0" fontId="12" fillId="25" borderId="0" xfId="0" applyFont="1" applyFill="1" applyAlignment="1">
      <alignment horizontal="left" vertical="center"/>
    </xf>
    <xf numFmtId="0" fontId="12" fillId="25" borderId="0" xfId="0" applyFont="1" applyFill="1"/>
    <xf numFmtId="0" fontId="24" fillId="25" borderId="0" xfId="0" applyFont="1" applyFill="1" applyAlignment="1">
      <alignment horizontal="center" vertical="center"/>
    </xf>
    <xf numFmtId="0" fontId="34" fillId="25" borderId="0" xfId="0" applyFont="1" applyFill="1" applyAlignment="1">
      <alignment vertical="center"/>
    </xf>
    <xf numFmtId="0" fontId="72" fillId="25" borderId="0" xfId="0" applyFont="1" applyFill="1" applyAlignment="1">
      <alignment vertical="center"/>
    </xf>
    <xf numFmtId="0" fontId="73" fillId="25" borderId="0" xfId="0" applyFont="1" applyFill="1"/>
    <xf numFmtId="0" fontId="73" fillId="25" borderId="0" xfId="0" applyFont="1" applyFill="1" applyAlignment="1">
      <alignment vertical="center"/>
    </xf>
    <xf numFmtId="0" fontId="0" fillId="26" borderId="0" xfId="0" applyFill="1" applyAlignment="1">
      <alignment vertical="center"/>
    </xf>
    <xf numFmtId="0" fontId="0" fillId="26" borderId="0" xfId="0" applyFill="1"/>
    <xf numFmtId="0" fontId="12" fillId="26" borderId="0" xfId="0" applyFont="1" applyFill="1" applyAlignment="1">
      <alignment vertical="center"/>
    </xf>
    <xf numFmtId="0" fontId="34" fillId="26" borderId="0" xfId="0" applyFont="1" applyFill="1" applyAlignment="1">
      <alignment vertical="center"/>
    </xf>
    <xf numFmtId="0" fontId="0" fillId="26" borderId="0" xfId="0" applyFill="1" applyAlignment="1">
      <alignment vertical="center" wrapText="1"/>
    </xf>
    <xf numFmtId="0" fontId="39" fillId="26" borderId="0" xfId="0" applyFont="1" applyFill="1" applyAlignment="1">
      <alignment vertical="center"/>
    </xf>
    <xf numFmtId="0" fontId="11" fillId="26" borderId="0" xfId="0" applyFont="1" applyFill="1" applyAlignment="1">
      <alignment horizontal="center" vertical="center"/>
    </xf>
    <xf numFmtId="0" fontId="70" fillId="26" borderId="0" xfId="0" applyFont="1" applyFill="1" applyAlignment="1">
      <alignment vertical="center"/>
    </xf>
    <xf numFmtId="0" fontId="8" fillId="26" borderId="0" xfId="0" applyFont="1" applyFill="1" applyAlignment="1">
      <alignment vertical="center" textRotation="90" wrapText="1"/>
    </xf>
    <xf numFmtId="0" fontId="69" fillId="26" borderId="0" xfId="0" applyFont="1" applyFill="1" applyAlignment="1">
      <alignment vertical="center"/>
    </xf>
    <xf numFmtId="0" fontId="69" fillId="26" borderId="0" xfId="0" applyFont="1" applyFill="1"/>
    <xf numFmtId="0" fontId="0" fillId="26" borderId="0" xfId="0" applyFill="1" applyAlignment="1">
      <alignment horizontal="center" vertical="center"/>
    </xf>
    <xf numFmtId="0" fontId="37" fillId="26" borderId="0" xfId="0" applyFont="1" applyFill="1"/>
    <xf numFmtId="0" fontId="70" fillId="26" borderId="0" xfId="0" applyFont="1" applyFill="1" applyAlignment="1">
      <alignment horizontal="center" vertical="center"/>
    </xf>
    <xf numFmtId="0" fontId="14" fillId="26" borderId="69" xfId="0" applyFont="1" applyFill="1" applyBorder="1" applyAlignment="1">
      <alignment horizontal="center" vertical="center"/>
    </xf>
    <xf numFmtId="191" fontId="14" fillId="26" borderId="70" xfId="37" applyNumberFormat="1" applyFont="1" applyFill="1" applyBorder="1" applyAlignment="1" applyProtection="1">
      <alignment horizontal="center" vertical="center"/>
    </xf>
    <xf numFmtId="0" fontId="0" fillId="32" borderId="51" xfId="0" applyFill="1" applyBorder="1" applyAlignment="1">
      <alignment vertical="center"/>
    </xf>
    <xf numFmtId="0" fontId="48" fillId="0" borderId="14" xfId="0" applyFont="1" applyBorder="1" applyAlignment="1">
      <alignment vertical="center" wrapText="1"/>
    </xf>
    <xf numFmtId="0" fontId="7" fillId="0" borderId="56" xfId="0" applyFont="1" applyBorder="1" applyAlignment="1">
      <alignment horizontal="left" vertical="center"/>
    </xf>
    <xf numFmtId="0" fontId="34" fillId="26" borderId="0" xfId="0" applyFont="1" applyFill="1" applyAlignment="1">
      <alignment horizontal="left" vertical="center"/>
    </xf>
    <xf numFmtId="0" fontId="14" fillId="0" borderId="63" xfId="0" applyFont="1" applyBorder="1" applyAlignment="1">
      <alignment vertical="center" wrapText="1"/>
    </xf>
    <xf numFmtId="49" fontId="7" fillId="0" borderId="36" xfId="0" applyNumberFormat="1" applyFont="1" applyBorder="1" applyAlignment="1">
      <alignment horizontal="left" vertical="center"/>
    </xf>
    <xf numFmtId="0" fontId="0" fillId="24" borderId="27" xfId="0" applyFill="1" applyBorder="1" applyAlignment="1">
      <alignment vertical="center"/>
    </xf>
    <xf numFmtId="0" fontId="0" fillId="24" borderId="28" xfId="0" applyFill="1" applyBorder="1" applyAlignment="1">
      <alignment vertical="center"/>
    </xf>
    <xf numFmtId="0" fontId="0" fillId="24" borderId="29" xfId="0" applyFill="1" applyBorder="1" applyAlignment="1">
      <alignment vertical="center"/>
    </xf>
    <xf numFmtId="0" fontId="0" fillId="24" borderId="30" xfId="0" applyFill="1" applyBorder="1" applyAlignment="1">
      <alignment vertical="center"/>
    </xf>
    <xf numFmtId="0" fontId="0" fillId="24" borderId="60" xfId="0" applyFill="1" applyBorder="1" applyAlignment="1">
      <alignment vertical="center"/>
    </xf>
    <xf numFmtId="0" fontId="15" fillId="24" borderId="32" xfId="0" applyFont="1" applyFill="1" applyBorder="1" applyAlignment="1">
      <alignment horizontal="center" vertical="center"/>
    </xf>
    <xf numFmtId="0" fontId="0" fillId="24" borderId="33" xfId="0" applyFill="1" applyBorder="1" applyAlignment="1">
      <alignment vertical="center"/>
    </xf>
    <xf numFmtId="0" fontId="44" fillId="0" borderId="55" xfId="0" applyFont="1" applyBorder="1" applyAlignment="1">
      <alignment vertical="center" wrapText="1"/>
    </xf>
    <xf numFmtId="0" fontId="38" fillId="0" borderId="36" xfId="0" applyFont="1" applyBorder="1" applyAlignment="1">
      <alignment vertical="center" wrapText="1"/>
    </xf>
    <xf numFmtId="0" fontId="23" fillId="24" borderId="28" xfId="0" applyFont="1" applyFill="1" applyBorder="1" applyAlignment="1">
      <alignment vertical="center"/>
    </xf>
    <xf numFmtId="0" fontId="23" fillId="24" borderId="60" xfId="0" applyFont="1" applyFill="1" applyBorder="1" applyAlignment="1">
      <alignment vertical="center"/>
    </xf>
    <xf numFmtId="0" fontId="23" fillId="24" borderId="30" xfId="0" applyFont="1" applyFill="1" applyBorder="1" applyAlignment="1">
      <alignment vertical="center"/>
    </xf>
    <xf numFmtId="0" fontId="23" fillId="24" borderId="27" xfId="0" applyFont="1" applyFill="1" applyBorder="1" applyAlignment="1">
      <alignment vertical="center"/>
    </xf>
    <xf numFmtId="0" fontId="15" fillId="24" borderId="29" xfId="0" applyFont="1" applyFill="1" applyBorder="1" applyAlignment="1">
      <alignment horizontal="center" vertical="center"/>
    </xf>
    <xf numFmtId="0" fontId="15" fillId="24" borderId="32" xfId="0" applyFont="1" applyFill="1" applyBorder="1" applyAlignment="1">
      <alignment vertical="center"/>
    </xf>
    <xf numFmtId="0" fontId="22" fillId="24" borderId="36" xfId="0" applyFont="1" applyFill="1" applyBorder="1" applyAlignment="1">
      <alignment horizontal="center" vertical="center"/>
    </xf>
    <xf numFmtId="0" fontId="8" fillId="0" borderId="56" xfId="0" applyFont="1" applyBorder="1" applyAlignment="1">
      <alignment horizontal="center" vertical="center"/>
    </xf>
    <xf numFmtId="0" fontId="14" fillId="0" borderId="36" xfId="0" applyFont="1" applyBorder="1" applyAlignment="1">
      <alignment vertical="center" wrapText="1"/>
    </xf>
    <xf numFmtId="0" fontId="12" fillId="0" borderId="46" xfId="0" applyFont="1" applyBorder="1" applyAlignment="1">
      <alignment vertical="center" wrapText="1"/>
    </xf>
    <xf numFmtId="0" fontId="14" fillId="0" borderId="32" xfId="0" applyFont="1" applyBorder="1" applyAlignment="1">
      <alignment vertical="center" wrapText="1"/>
    </xf>
    <xf numFmtId="0" fontId="13" fillId="0" borderId="46" xfId="0" applyFont="1" applyBorder="1" applyAlignment="1">
      <alignment vertical="center" wrapText="1"/>
    </xf>
    <xf numFmtId="0" fontId="74" fillId="25" borderId="0" xfId="0" applyFont="1" applyFill="1" applyAlignment="1" applyProtection="1">
      <alignment vertical="center"/>
      <protection locked="0"/>
    </xf>
    <xf numFmtId="0" fontId="74" fillId="25" borderId="0" xfId="0" applyFont="1" applyFill="1" applyAlignment="1" applyProtection="1">
      <alignment horizontal="left" vertical="center"/>
      <protection locked="0"/>
    </xf>
    <xf numFmtId="0" fontId="74" fillId="25" borderId="0" xfId="0" applyFont="1" applyFill="1" applyAlignment="1" applyProtection="1">
      <alignment horizontal="center" vertical="center"/>
      <protection locked="0"/>
    </xf>
    <xf numFmtId="0" fontId="74" fillId="25" borderId="0" xfId="0" applyFont="1" applyFill="1" applyAlignment="1" applyProtection="1">
      <alignment horizontal="right" vertical="center"/>
      <protection locked="0"/>
    </xf>
    <xf numFmtId="0" fontId="74" fillId="25" borderId="0" xfId="0" applyFont="1" applyFill="1" applyAlignment="1">
      <alignment vertical="center"/>
    </xf>
    <xf numFmtId="0" fontId="74" fillId="25" borderId="0" xfId="0" applyFont="1" applyFill="1" applyAlignment="1">
      <alignment horizontal="left" vertical="center"/>
    </xf>
    <xf numFmtId="0" fontId="74" fillId="25" borderId="0" xfId="0" applyFont="1" applyFill="1" applyAlignment="1">
      <alignment horizontal="center" vertical="center"/>
    </xf>
    <xf numFmtId="0" fontId="74" fillId="25" borderId="0" xfId="0" applyFont="1" applyFill="1" applyAlignment="1">
      <alignment horizontal="right" vertical="center"/>
    </xf>
    <xf numFmtId="49" fontId="7" fillId="26" borderId="48" xfId="0" applyNumberFormat="1" applyFont="1" applyFill="1" applyBorder="1" applyAlignment="1">
      <alignment horizontal="left" vertical="center"/>
    </xf>
    <xf numFmtId="0" fontId="17" fillId="0" borderId="72" xfId="0" applyFont="1" applyBorder="1" applyAlignment="1">
      <alignment horizontal="center" vertical="center"/>
    </xf>
    <xf numFmtId="0" fontId="38" fillId="0" borderId="32" xfId="0" applyFont="1" applyBorder="1" applyAlignment="1">
      <alignment horizontal="left" vertical="center" wrapText="1"/>
    </xf>
    <xf numFmtId="0" fontId="0" fillId="24" borderId="32" xfId="0" applyFill="1" applyBorder="1" applyAlignment="1">
      <alignment vertical="center"/>
    </xf>
    <xf numFmtId="0" fontId="37" fillId="25" borderId="0" xfId="0" applyFont="1" applyFill="1" applyAlignment="1">
      <alignment vertical="center"/>
    </xf>
    <xf numFmtId="0" fontId="15" fillId="25" borderId="0" xfId="0" applyFont="1" applyFill="1" applyAlignment="1">
      <alignment vertical="center"/>
    </xf>
    <xf numFmtId="49" fontId="7" fillId="25" borderId="21" xfId="0" applyNumberFormat="1" applyFont="1" applyFill="1" applyBorder="1" applyAlignment="1">
      <alignment horizontal="left" vertical="center" wrapText="1"/>
    </xf>
    <xf numFmtId="0" fontId="14" fillId="25" borderId="37" xfId="0" applyFont="1" applyFill="1" applyBorder="1" applyAlignment="1">
      <alignment horizontal="left" vertical="center" wrapText="1"/>
    </xf>
    <xf numFmtId="0" fontId="5" fillId="25" borderId="0" xfId="0" applyFont="1" applyFill="1" applyAlignment="1">
      <alignment vertical="center"/>
    </xf>
    <xf numFmtId="0" fontId="5" fillId="26" borderId="0" xfId="0" applyFont="1" applyFill="1" applyAlignment="1">
      <alignment vertical="center"/>
    </xf>
    <xf numFmtId="0" fontId="5" fillId="0" borderId="0" xfId="0" applyFont="1" applyAlignment="1">
      <alignment vertical="center"/>
    </xf>
    <xf numFmtId="0" fontId="5" fillId="24" borderId="10" xfId="0" applyFont="1" applyFill="1" applyBorder="1" applyAlignment="1">
      <alignment vertical="center"/>
    </xf>
    <xf numFmtId="0" fontId="5" fillId="24" borderId="12" xfId="0" applyFont="1" applyFill="1" applyBorder="1" applyAlignment="1">
      <alignment vertical="center"/>
    </xf>
    <xf numFmtId="0" fontId="5" fillId="24" borderId="17" xfId="0" applyFont="1" applyFill="1" applyBorder="1" applyAlignment="1">
      <alignment vertical="center"/>
    </xf>
    <xf numFmtId="0" fontId="5" fillId="24" borderId="13" xfId="0" applyFont="1" applyFill="1" applyBorder="1" applyAlignment="1">
      <alignment vertical="center"/>
    </xf>
    <xf numFmtId="0" fontId="5" fillId="24" borderId="18" xfId="0" applyFont="1" applyFill="1" applyBorder="1" applyAlignment="1">
      <alignment vertical="center"/>
    </xf>
    <xf numFmtId="0" fontId="5" fillId="24" borderId="20" xfId="0" applyFont="1" applyFill="1" applyBorder="1" applyAlignment="1">
      <alignment vertical="center"/>
    </xf>
    <xf numFmtId="0" fontId="5" fillId="0" borderId="41" xfId="0" applyFont="1" applyBorder="1" applyAlignment="1">
      <alignment horizontal="center"/>
    </xf>
    <xf numFmtId="0" fontId="17" fillId="0" borderId="73" xfId="0" applyFont="1" applyBorder="1" applyAlignment="1">
      <alignment horizontal="center" vertical="center"/>
    </xf>
    <xf numFmtId="49" fontId="7" fillId="0" borderId="56" xfId="0" applyNumberFormat="1" applyFont="1" applyBorder="1" applyAlignment="1">
      <alignment horizontal="left" vertical="center"/>
    </xf>
    <xf numFmtId="0" fontId="5" fillId="24" borderId="27" xfId="0" applyFont="1" applyFill="1" applyBorder="1" applyAlignment="1">
      <alignment vertical="center"/>
    </xf>
    <xf numFmtId="0" fontId="5" fillId="24" borderId="28" xfId="0" applyFont="1" applyFill="1" applyBorder="1" applyAlignment="1">
      <alignment vertical="center"/>
    </xf>
    <xf numFmtId="0" fontId="5" fillId="24" borderId="29" xfId="0" applyFont="1" applyFill="1" applyBorder="1" applyAlignment="1">
      <alignment vertical="center"/>
    </xf>
    <xf numFmtId="0" fontId="5" fillId="24" borderId="30" xfId="0" applyFont="1" applyFill="1" applyBorder="1" applyAlignment="1">
      <alignment vertical="center"/>
    </xf>
    <xf numFmtId="0" fontId="5" fillId="24" borderId="60" xfId="0" applyFont="1" applyFill="1" applyBorder="1" applyAlignment="1">
      <alignment vertical="center"/>
    </xf>
    <xf numFmtId="0" fontId="5" fillId="24" borderId="36" xfId="0" applyFont="1" applyFill="1" applyBorder="1" applyAlignment="1">
      <alignment vertical="center"/>
    </xf>
    <xf numFmtId="0" fontId="7" fillId="25" borderId="41" xfId="0" applyFont="1" applyFill="1" applyBorder="1" applyAlignment="1">
      <alignment horizontal="center" vertical="center"/>
    </xf>
    <xf numFmtId="0" fontId="12" fillId="0" borderId="56" xfId="0" applyFont="1" applyBorder="1" applyAlignment="1">
      <alignment vertical="center" wrapText="1"/>
    </xf>
    <xf numFmtId="0" fontId="43" fillId="0" borderId="14" xfId="0" applyFont="1" applyBorder="1" applyAlignment="1">
      <alignment vertical="center" wrapText="1"/>
    </xf>
    <xf numFmtId="0" fontId="43" fillId="0" borderId="37" xfId="0" applyFont="1" applyBorder="1" applyAlignment="1">
      <alignment horizontal="left" vertical="center" wrapText="1"/>
    </xf>
    <xf numFmtId="0" fontId="14" fillId="26" borderId="37" xfId="0" applyFont="1" applyFill="1" applyBorder="1" applyAlignment="1">
      <alignment vertical="center" wrapText="1"/>
    </xf>
    <xf numFmtId="0" fontId="14" fillId="26" borderId="14" xfId="0" applyFont="1" applyFill="1" applyBorder="1" applyAlignment="1">
      <alignment vertical="center" wrapText="1"/>
    </xf>
    <xf numFmtId="0" fontId="5" fillId="0" borderId="19" xfId="0" applyFont="1" applyBorder="1" applyAlignment="1">
      <alignment vertical="center"/>
    </xf>
    <xf numFmtId="0" fontId="7" fillId="24" borderId="0" xfId="0" applyFont="1" applyFill="1" applyAlignment="1" applyProtection="1">
      <alignment horizontal="center" vertical="center"/>
      <protection locked="0"/>
    </xf>
    <xf numFmtId="0" fontId="75"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11" fillId="29" borderId="0" xfId="0" applyFont="1" applyFill="1" applyAlignment="1">
      <alignment horizontal="center" vertical="center"/>
    </xf>
    <xf numFmtId="0" fontId="12" fillId="29" borderId="0" xfId="0" applyFont="1" applyFill="1" applyAlignment="1">
      <alignment vertical="center"/>
    </xf>
    <xf numFmtId="0" fontId="14" fillId="25" borderId="40" xfId="0" applyFont="1" applyFill="1" applyBorder="1" applyAlignment="1">
      <alignment horizontal="left" vertical="center" wrapText="1"/>
    </xf>
    <xf numFmtId="49" fontId="7" fillId="0" borderId="14" xfId="0" applyNumberFormat="1" applyFont="1" applyBorder="1" applyAlignment="1">
      <alignment vertical="center"/>
    </xf>
    <xf numFmtId="0" fontId="47" fillId="0" borderId="39" xfId="0" applyFont="1" applyBorder="1" applyAlignment="1">
      <alignment horizontal="left" vertical="center"/>
    </xf>
    <xf numFmtId="0" fontId="38" fillId="0" borderId="14" xfId="0" applyFont="1" applyBorder="1" applyAlignment="1">
      <alignment horizontal="left" vertical="center" wrapText="1"/>
    </xf>
    <xf numFmtId="0" fontId="41" fillId="0" borderId="14" xfId="0" applyFont="1" applyBorder="1"/>
    <xf numFmtId="0" fontId="0" fillId="24" borderId="21" xfId="0" applyFill="1" applyBorder="1" applyAlignment="1">
      <alignment horizontal="center"/>
    </xf>
    <xf numFmtId="0" fontId="40" fillId="0" borderId="14" xfId="0" applyFont="1" applyBorder="1" applyAlignment="1">
      <alignment horizontal="center" vertical="center"/>
    </xf>
    <xf numFmtId="0" fontId="30" fillId="0" borderId="37" xfId="0" applyFont="1" applyBorder="1" applyAlignment="1">
      <alignment horizontal="center" vertical="center"/>
    </xf>
    <xf numFmtId="0" fontId="30" fillId="0" borderId="16" xfId="0" applyFont="1" applyBorder="1" applyAlignment="1">
      <alignment horizontal="center" vertical="center"/>
    </xf>
    <xf numFmtId="0" fontId="35" fillId="24" borderId="21" xfId="0" applyFont="1" applyFill="1" applyBorder="1"/>
    <xf numFmtId="0" fontId="40" fillId="0" borderId="14" xfId="0" applyFont="1" applyBorder="1" applyAlignment="1">
      <alignment horizontal="center"/>
    </xf>
    <xf numFmtId="0" fontId="30" fillId="0" borderId="39" xfId="0" applyFont="1" applyBorder="1" applyAlignment="1">
      <alignment horizontal="center" vertical="center"/>
    </xf>
    <xf numFmtId="0" fontId="30" fillId="0" borderId="40" xfId="0" applyFont="1" applyBorder="1" applyAlignment="1">
      <alignment horizontal="center" vertical="center"/>
    </xf>
    <xf numFmtId="0" fontId="7" fillId="24" borderId="14" xfId="0" applyFont="1" applyFill="1" applyBorder="1" applyAlignment="1">
      <alignment horizontal="center" vertical="center"/>
    </xf>
    <xf numFmtId="0" fontId="40" fillId="0" borderId="46" xfId="0" applyFont="1" applyBorder="1" applyAlignment="1">
      <alignment horizontal="center" vertical="center"/>
    </xf>
    <xf numFmtId="0" fontId="30" fillId="0" borderId="46" xfId="0" applyFont="1" applyBorder="1" applyAlignment="1">
      <alignment horizontal="center" vertical="center"/>
    </xf>
    <xf numFmtId="0" fontId="40" fillId="0" borderId="37" xfId="0" applyFont="1" applyBorder="1" applyAlignment="1">
      <alignment horizontal="center" vertical="center"/>
    </xf>
    <xf numFmtId="0" fontId="30" fillId="0" borderId="14" xfId="0" applyFont="1" applyBorder="1" applyAlignment="1">
      <alignment horizontal="center" vertical="center"/>
    </xf>
    <xf numFmtId="0" fontId="11" fillId="24" borderId="32" xfId="0" applyFont="1" applyFill="1" applyBorder="1" applyAlignment="1">
      <alignment horizontal="center" vertical="center"/>
    </xf>
    <xf numFmtId="0" fontId="18" fillId="25" borderId="37" xfId="0" applyFont="1" applyFill="1" applyBorder="1" applyAlignment="1">
      <alignment horizontal="center" vertical="center"/>
    </xf>
    <xf numFmtId="0" fontId="18" fillId="25" borderId="14" xfId="0" applyFont="1" applyFill="1" applyBorder="1" applyAlignment="1">
      <alignment horizontal="center" vertical="center"/>
    </xf>
    <xf numFmtId="0" fontId="18" fillId="0" borderId="14" xfId="0" applyFont="1" applyBorder="1" applyAlignment="1">
      <alignment horizontal="center" vertical="center"/>
    </xf>
    <xf numFmtId="0" fontId="18" fillId="0" borderId="64" xfId="0" applyFont="1" applyBorder="1" applyAlignment="1">
      <alignment horizontal="center" vertical="center"/>
    </xf>
    <xf numFmtId="0" fontId="11" fillId="24" borderId="21" xfId="0" applyFont="1" applyFill="1" applyBorder="1" applyAlignment="1">
      <alignment horizontal="center" vertical="center"/>
    </xf>
    <xf numFmtId="0" fontId="18" fillId="0" borderId="37" xfId="0" applyFont="1" applyBorder="1" applyAlignment="1">
      <alignment horizontal="center" vertical="center"/>
    </xf>
    <xf numFmtId="0" fontId="18" fillId="0" borderId="16" xfId="0" applyFont="1" applyBorder="1" applyAlignment="1">
      <alignment horizontal="center" vertical="center"/>
    </xf>
    <xf numFmtId="0" fontId="18" fillId="0" borderId="11" xfId="0" applyFont="1" applyBorder="1" applyAlignment="1">
      <alignment horizontal="center" vertical="center"/>
    </xf>
    <xf numFmtId="0" fontId="18" fillId="0" borderId="40" xfId="0" applyFont="1" applyBorder="1" applyAlignment="1">
      <alignment horizontal="center" vertical="center"/>
    </xf>
    <xf numFmtId="0" fontId="18" fillId="0" borderId="39" xfId="0" applyFont="1" applyBorder="1" applyAlignment="1">
      <alignment horizontal="center" vertical="center"/>
    </xf>
    <xf numFmtId="0" fontId="12" fillId="0" borderId="14" xfId="0" applyFont="1" applyBorder="1" applyAlignment="1">
      <alignment horizontal="center" vertical="center"/>
    </xf>
    <xf numFmtId="0" fontId="20" fillId="24" borderId="32" xfId="0" applyFont="1" applyFill="1" applyBorder="1" applyAlignment="1">
      <alignment horizontal="center" vertical="center"/>
    </xf>
    <xf numFmtId="0" fontId="18" fillId="0" borderId="38" xfId="0" applyFont="1" applyBorder="1" applyAlignment="1">
      <alignment horizontal="center" vertical="center"/>
    </xf>
    <xf numFmtId="0" fontId="18" fillId="0" borderId="74" xfId="0" applyFont="1" applyBorder="1" applyAlignment="1">
      <alignment horizontal="center" vertical="center"/>
    </xf>
    <xf numFmtId="0" fontId="30" fillId="0" borderId="14" xfId="0" applyFont="1" applyBorder="1" applyAlignment="1">
      <alignment horizontal="center"/>
    </xf>
    <xf numFmtId="0" fontId="25" fillId="24" borderId="21" xfId="0" applyFont="1" applyFill="1" applyBorder="1" applyAlignment="1">
      <alignment horizontal="center" vertical="center"/>
    </xf>
    <xf numFmtId="0" fontId="0" fillId="0" borderId="46" xfId="0" applyBorder="1" applyAlignment="1">
      <alignment horizontal="center" vertical="center"/>
    </xf>
    <xf numFmtId="0" fontId="0" fillId="0" borderId="32" xfId="0" applyBorder="1" applyAlignment="1">
      <alignment horizontal="center" vertical="center"/>
    </xf>
    <xf numFmtId="0" fontId="22" fillId="24" borderId="32" xfId="0" applyFont="1" applyFill="1" applyBorder="1" applyAlignment="1">
      <alignment horizontal="center" vertical="center"/>
    </xf>
    <xf numFmtId="0" fontId="7" fillId="0" borderId="21" xfId="0" applyFont="1" applyBorder="1" applyAlignment="1">
      <alignment horizontal="center" vertical="center" textRotation="90"/>
    </xf>
    <xf numFmtId="0" fontId="36" fillId="0" borderId="22" xfId="0" applyFont="1" applyBorder="1" applyAlignment="1">
      <alignment horizontal="center" textRotation="90"/>
    </xf>
    <xf numFmtId="0" fontId="0" fillId="24" borderId="28" xfId="0" applyFill="1" applyBorder="1"/>
    <xf numFmtId="0" fontId="0" fillId="24" borderId="30" xfId="0" applyFill="1" applyBorder="1"/>
    <xf numFmtId="0" fontId="40" fillId="0" borderId="37" xfId="0" applyFont="1" applyBorder="1" applyAlignment="1">
      <alignment horizontal="center"/>
    </xf>
    <xf numFmtId="49" fontId="13" fillId="0" borderId="32" xfId="0" applyNumberFormat="1" applyFont="1" applyBorder="1" applyAlignment="1">
      <alignment horizontal="left" vertical="center"/>
    </xf>
    <xf numFmtId="0" fontId="22" fillId="24" borderId="33" xfId="0" applyFont="1" applyFill="1" applyBorder="1" applyAlignment="1">
      <alignment vertical="center"/>
    </xf>
    <xf numFmtId="0" fontId="16" fillId="24" borderId="27" xfId="0" applyFont="1" applyFill="1" applyBorder="1" applyAlignment="1">
      <alignment horizontal="center" vertical="center"/>
    </xf>
    <xf numFmtId="0" fontId="15" fillId="24" borderId="32" xfId="0" applyFont="1" applyFill="1" applyBorder="1" applyAlignment="1">
      <alignment horizontal="left" vertical="center"/>
    </xf>
    <xf numFmtId="0" fontId="38" fillId="0" borderId="33" xfId="0" applyFont="1" applyBorder="1" applyAlignment="1">
      <alignment horizontal="left" vertical="center" wrapText="1"/>
    </xf>
    <xf numFmtId="0" fontId="15" fillId="24" borderId="30" xfId="0" applyFont="1" applyFill="1" applyBorder="1" applyAlignment="1">
      <alignment horizontal="center" vertical="center"/>
    </xf>
    <xf numFmtId="0" fontId="15" fillId="24" borderId="28" xfId="0" applyFont="1" applyFill="1" applyBorder="1" applyAlignment="1">
      <alignment horizontal="center" vertical="center"/>
    </xf>
    <xf numFmtId="49" fontId="7" fillId="0" borderId="31" xfId="0" applyNumberFormat="1" applyFont="1" applyBorder="1" applyAlignment="1">
      <alignment horizontal="left" vertical="center"/>
    </xf>
    <xf numFmtId="49" fontId="7" fillId="0" borderId="36" xfId="0" applyNumberFormat="1" applyFont="1" applyBorder="1" applyAlignment="1">
      <alignment horizontal="left" vertical="center" wrapText="1"/>
    </xf>
    <xf numFmtId="0" fontId="20" fillId="0" borderId="37" xfId="0" applyFont="1" applyBorder="1" applyAlignment="1">
      <alignment horizontal="center" vertical="center"/>
    </xf>
    <xf numFmtId="0" fontId="41" fillId="0" borderId="37" xfId="0" applyFont="1" applyBorder="1" applyAlignment="1">
      <alignment horizontal="center" vertical="center"/>
    </xf>
    <xf numFmtId="49" fontId="13" fillId="0" borderId="36" xfId="0" applyNumberFormat="1" applyFont="1" applyBorder="1" applyAlignment="1">
      <alignment horizontal="left" vertical="center"/>
    </xf>
    <xf numFmtId="0" fontId="7" fillId="0" borderId="46" xfId="0" applyFont="1" applyBorder="1" applyAlignment="1">
      <alignment horizontal="center" vertical="center"/>
    </xf>
    <xf numFmtId="0" fontId="12" fillId="0" borderId="36" xfId="0" applyFont="1" applyBorder="1" applyAlignment="1">
      <alignment vertical="center" wrapText="1"/>
    </xf>
    <xf numFmtId="0" fontId="13" fillId="0" borderId="56" xfId="0" applyFont="1" applyBorder="1" applyAlignment="1">
      <alignment vertical="center" wrapText="1"/>
    </xf>
    <xf numFmtId="0" fontId="7" fillId="0" borderId="32" xfId="0" applyFont="1" applyBorder="1" applyAlignment="1">
      <alignment horizontal="left" vertical="center"/>
    </xf>
    <xf numFmtId="0" fontId="38" fillId="0" borderId="27" xfId="0" applyFont="1" applyBorder="1" applyAlignment="1">
      <alignment vertical="center"/>
    </xf>
    <xf numFmtId="0" fontId="32" fillId="24" borderId="27" xfId="0" applyFont="1" applyFill="1" applyBorder="1" applyAlignment="1">
      <alignment horizontal="center"/>
    </xf>
    <xf numFmtId="0" fontId="32" fillId="24" borderId="28" xfId="0" applyFont="1" applyFill="1" applyBorder="1" applyAlignment="1">
      <alignment horizontal="center"/>
    </xf>
    <xf numFmtId="0" fontId="15" fillId="24" borderId="60" xfId="0" applyFont="1" applyFill="1" applyBorder="1" applyAlignment="1">
      <alignment horizontal="center"/>
    </xf>
    <xf numFmtId="0" fontId="0" fillId="24" borderId="60" xfId="0" applyFill="1" applyBorder="1" applyAlignment="1">
      <alignment horizontal="center"/>
    </xf>
    <xf numFmtId="0" fontId="0" fillId="24" borderId="30" xfId="0" applyFill="1" applyBorder="1" applyAlignment="1">
      <alignment horizontal="center"/>
    </xf>
    <xf numFmtId="0" fontId="0" fillId="24" borderId="32" xfId="0" applyFill="1" applyBorder="1" applyAlignment="1">
      <alignment horizontal="center"/>
    </xf>
    <xf numFmtId="0" fontId="12" fillId="0" borderId="0" xfId="0" applyFont="1" applyAlignment="1">
      <alignment horizontal="center" vertical="center" textRotation="90"/>
    </xf>
    <xf numFmtId="0" fontId="13" fillId="0" borderId="21" xfId="0" applyFont="1" applyBorder="1" applyAlignment="1">
      <alignment horizontal="center" vertical="center"/>
    </xf>
    <xf numFmtId="49" fontId="38" fillId="0" borderId="14" xfId="0" applyNumberFormat="1" applyFont="1" applyBorder="1" applyAlignment="1">
      <alignment horizontal="center" vertical="center"/>
    </xf>
    <xf numFmtId="49" fontId="13" fillId="0" borderId="21" xfId="0" applyNumberFormat="1" applyFont="1" applyBorder="1" applyAlignment="1">
      <alignment horizontal="center" vertical="center"/>
    </xf>
    <xf numFmtId="49" fontId="38" fillId="0" borderId="16" xfId="0" applyNumberFormat="1" applyFont="1" applyBorder="1" applyAlignment="1">
      <alignment horizontal="center" vertical="center"/>
    </xf>
    <xf numFmtId="0" fontId="12" fillId="0" borderId="21" xfId="0" applyFont="1" applyBorder="1" applyAlignment="1">
      <alignment vertical="center"/>
    </xf>
    <xf numFmtId="49" fontId="13" fillId="0" borderId="32" xfId="0" applyNumberFormat="1" applyFont="1" applyBorder="1" applyAlignment="1">
      <alignment horizontal="center" vertical="center"/>
    </xf>
    <xf numFmtId="49" fontId="38" fillId="0" borderId="46" xfId="0" applyNumberFormat="1" applyFont="1" applyBorder="1" applyAlignment="1">
      <alignment horizontal="center" vertical="center"/>
    </xf>
    <xf numFmtId="0" fontId="30" fillId="25" borderId="14" xfId="0" applyFont="1" applyFill="1" applyBorder="1" applyAlignment="1">
      <alignment horizontal="center" vertical="center"/>
    </xf>
    <xf numFmtId="0" fontId="12" fillId="0" borderId="37" xfId="0" applyFont="1" applyBorder="1" applyAlignment="1">
      <alignment horizontal="center" vertical="center"/>
    </xf>
    <xf numFmtId="0" fontId="0" fillId="24" borderId="36" xfId="0" applyFill="1" applyBorder="1" applyAlignment="1">
      <alignment horizontal="left" vertical="center"/>
    </xf>
    <xf numFmtId="0" fontId="0" fillId="24" borderId="32" xfId="0" applyFill="1" applyBorder="1" applyAlignment="1">
      <alignment horizontal="left" vertical="center"/>
    </xf>
    <xf numFmtId="0" fontId="38" fillId="0" borderId="33" xfId="0" applyFont="1" applyBorder="1" applyAlignment="1">
      <alignment vertical="center" wrapText="1"/>
    </xf>
    <xf numFmtId="0" fontId="7" fillId="25" borderId="0" xfId="0" applyFont="1" applyFill="1" applyAlignment="1">
      <alignment vertical="center"/>
    </xf>
    <xf numFmtId="0" fontId="71" fillId="26" borderId="0" xfId="0" applyFont="1" applyFill="1" applyAlignment="1">
      <alignment vertical="center"/>
    </xf>
    <xf numFmtId="0" fontId="7" fillId="0" borderId="40" xfId="0" applyFont="1" applyBorder="1" applyAlignment="1">
      <alignment vertical="center"/>
    </xf>
    <xf numFmtId="0" fontId="17" fillId="0" borderId="40" xfId="0" applyFont="1" applyBorder="1" applyAlignment="1">
      <alignment horizontal="center" vertical="center"/>
    </xf>
    <xf numFmtId="0" fontId="38" fillId="0" borderId="14" xfId="0" applyFont="1" applyBorder="1" applyAlignment="1">
      <alignment vertical="center" wrapText="1"/>
    </xf>
    <xf numFmtId="0" fontId="38" fillId="0" borderId="39" xfId="0" applyFont="1" applyBorder="1" applyAlignment="1">
      <alignment vertical="center" wrapText="1"/>
    </xf>
    <xf numFmtId="0" fontId="7" fillId="0" borderId="37" xfId="0" applyFont="1" applyBorder="1" applyAlignment="1">
      <alignment horizontal="center" vertical="center"/>
    </xf>
    <xf numFmtId="0" fontId="30" fillId="0" borderId="14" xfId="0" applyFont="1" applyBorder="1" applyAlignment="1">
      <alignment horizontal="center" vertical="center" wrapText="1"/>
    </xf>
    <xf numFmtId="0" fontId="14" fillId="26" borderId="0" xfId="0" applyFont="1" applyFill="1" applyAlignment="1">
      <alignment vertical="center"/>
    </xf>
    <xf numFmtId="0" fontId="14" fillId="25" borderId="37" xfId="0" applyFont="1" applyFill="1" applyBorder="1" applyAlignment="1">
      <alignment horizontal="left" vertical="center" wrapText="1" readingOrder="1"/>
    </xf>
    <xf numFmtId="0" fontId="14" fillId="25" borderId="14" xfId="0" applyFont="1" applyFill="1" applyBorder="1" applyAlignment="1">
      <alignment horizontal="left" vertical="center" wrapText="1" readingOrder="1"/>
    </xf>
    <xf numFmtId="0" fontId="14" fillId="25" borderId="16" xfId="0" applyFont="1" applyFill="1" applyBorder="1" applyAlignment="1">
      <alignment horizontal="left" vertical="center" wrapText="1" readingOrder="1"/>
    </xf>
    <xf numFmtId="49" fontId="7" fillId="35" borderId="15" xfId="0" applyNumberFormat="1" applyFont="1" applyFill="1" applyBorder="1" applyAlignment="1">
      <alignment horizontal="left" vertical="center"/>
    </xf>
    <xf numFmtId="0" fontId="14" fillId="35" borderId="14" xfId="0" applyFont="1" applyFill="1" applyBorder="1" applyAlignment="1">
      <alignment vertical="center" wrapText="1"/>
    </xf>
    <xf numFmtId="0" fontId="20" fillId="0" borderId="0" xfId="0" applyFont="1" applyAlignment="1">
      <alignment horizontal="center" vertical="center"/>
    </xf>
    <xf numFmtId="0" fontId="0" fillId="0" borderId="21" xfId="0" applyBorder="1" applyAlignment="1">
      <alignment horizontal="center"/>
    </xf>
    <xf numFmtId="0" fontId="7" fillId="24" borderId="16" xfId="0" applyFont="1" applyFill="1" applyBorder="1" applyAlignment="1">
      <alignment horizontal="center" vertical="center"/>
    </xf>
    <xf numFmtId="0" fontId="30" fillId="34" borderId="37" xfId="0" applyFont="1" applyFill="1" applyBorder="1" applyAlignment="1">
      <alignment horizontal="center" vertical="center"/>
    </xf>
    <xf numFmtId="0" fontId="76" fillId="25" borderId="21" xfId="0" applyFont="1" applyFill="1" applyBorder="1" applyAlignment="1">
      <alignment vertical="center" wrapText="1"/>
    </xf>
    <xf numFmtId="0" fontId="30" fillId="34" borderId="14" xfId="0" applyFont="1" applyFill="1" applyBorder="1" applyAlignment="1">
      <alignment horizontal="center" vertical="center"/>
    </xf>
    <xf numFmtId="49" fontId="7" fillId="34" borderId="37" xfId="0" applyNumberFormat="1" applyFont="1" applyFill="1" applyBorder="1" applyAlignment="1">
      <alignment horizontal="left" vertical="center"/>
    </xf>
    <xf numFmtId="0" fontId="14" fillId="34" borderId="53" xfId="0" applyFont="1" applyFill="1" applyBorder="1" applyAlignment="1">
      <alignment vertical="center" wrapText="1"/>
    </xf>
    <xf numFmtId="49" fontId="7" fillId="34" borderId="14" xfId="0" applyNumberFormat="1" applyFont="1" applyFill="1" applyBorder="1" applyAlignment="1">
      <alignment horizontal="left" vertical="center"/>
    </xf>
    <xf numFmtId="0" fontId="14" fillId="34" borderId="14" xfId="0" applyFont="1" applyFill="1" applyBorder="1" applyAlignment="1">
      <alignment vertical="center" wrapText="1"/>
    </xf>
    <xf numFmtId="0" fontId="14" fillId="34" borderId="37" xfId="0" applyFont="1" applyFill="1" applyBorder="1" applyAlignment="1">
      <alignment vertical="center" wrapText="1"/>
    </xf>
    <xf numFmtId="0" fontId="13" fillId="0" borderId="36" xfId="0" applyFont="1" applyBorder="1" applyAlignment="1">
      <alignment horizontal="left" vertical="center"/>
    </xf>
    <xf numFmtId="0" fontId="14" fillId="0" borderId="0" xfId="0" applyFont="1" applyAlignment="1">
      <alignment horizontal="left" vertical="center"/>
    </xf>
    <xf numFmtId="0" fontId="30" fillId="0" borderId="32" xfId="0" applyFont="1" applyBorder="1" applyAlignment="1">
      <alignment horizontal="center" vertical="center"/>
    </xf>
    <xf numFmtId="1" fontId="38" fillId="0" borderId="14" xfId="0" applyNumberFormat="1" applyFont="1" applyBorder="1" applyAlignment="1">
      <alignment horizontal="center" vertical="center"/>
    </xf>
    <xf numFmtId="1" fontId="13" fillId="0" borderId="21" xfId="0" applyNumberFormat="1" applyFont="1" applyBorder="1" applyAlignment="1">
      <alignment horizontal="center" vertical="center"/>
    </xf>
    <xf numFmtId="49" fontId="7" fillId="35" borderId="14" xfId="0" applyNumberFormat="1" applyFont="1" applyFill="1" applyBorder="1" applyAlignment="1">
      <alignment horizontal="left" vertical="center"/>
    </xf>
    <xf numFmtId="0" fontId="14" fillId="35" borderId="14" xfId="0" applyFont="1" applyFill="1" applyBorder="1" applyAlignment="1">
      <alignment horizontal="left" vertical="center" wrapText="1"/>
    </xf>
    <xf numFmtId="0" fontId="14" fillId="0" borderId="45" xfId="0" applyFont="1" applyBorder="1" applyAlignment="1">
      <alignment horizontal="right" vertical="center" wrapText="1"/>
    </xf>
    <xf numFmtId="0" fontId="0" fillId="0" borderId="0" xfId="0" applyAlignment="1">
      <alignment horizontal="center"/>
    </xf>
    <xf numFmtId="0" fontId="18" fillId="0" borderId="46" xfId="0" applyFont="1" applyBorder="1" applyAlignment="1">
      <alignment horizontal="center" vertical="center"/>
    </xf>
    <xf numFmtId="0" fontId="7" fillId="0" borderId="36" xfId="0" applyFont="1" applyBorder="1" applyAlignment="1">
      <alignment horizontal="center" vertical="center" textRotation="90"/>
    </xf>
    <xf numFmtId="0" fontId="7" fillId="0" borderId="32" xfId="0" applyFont="1" applyBorder="1" applyAlignment="1">
      <alignment horizontal="right" vertical="center" textRotation="90" wrapText="1"/>
    </xf>
    <xf numFmtId="0" fontId="8" fillId="0" borderId="27" xfId="0" applyFont="1" applyBorder="1" applyAlignment="1">
      <alignment horizontal="center" textRotation="90"/>
    </xf>
    <xf numFmtId="0" fontId="9" fillId="0" borderId="28" xfId="0" applyFont="1" applyBorder="1" applyAlignment="1">
      <alignment horizontal="center" textRotation="90"/>
    </xf>
    <xf numFmtId="0" fontId="9" fillId="0" borderId="30" xfId="0" applyFont="1" applyBorder="1" applyAlignment="1">
      <alignment horizontal="center" textRotation="90"/>
    </xf>
    <xf numFmtId="0" fontId="36" fillId="0" borderId="27" xfId="0" applyFont="1" applyBorder="1" applyAlignment="1">
      <alignment horizontal="center" textRotation="90"/>
    </xf>
    <xf numFmtId="0" fontId="10" fillId="0" borderId="27" xfId="0" applyFont="1" applyBorder="1" applyAlignment="1">
      <alignment horizontal="center" textRotation="90"/>
    </xf>
    <xf numFmtId="0" fontId="31" fillId="0" borderId="28" xfId="0" applyFont="1" applyBorder="1" applyAlignment="1">
      <alignment horizontal="center" textRotation="90"/>
    </xf>
    <xf numFmtId="0" fontId="17" fillId="0" borderId="62" xfId="0" applyFont="1" applyBorder="1" applyAlignment="1">
      <alignment horizontal="center" vertical="center"/>
    </xf>
    <xf numFmtId="0" fontId="2" fillId="34" borderId="0" xfId="51" applyFill="1" applyProtection="1">
      <protection locked="0"/>
    </xf>
    <xf numFmtId="0" fontId="2" fillId="34" borderId="0" xfId="51" applyFill="1"/>
    <xf numFmtId="0" fontId="79" fillId="34" borderId="0" xfId="51" applyFont="1" applyFill="1"/>
    <xf numFmtId="0" fontId="84" fillId="34" borderId="0" xfId="52" applyFill="1"/>
    <xf numFmtId="0" fontId="82" fillId="34" borderId="0" xfId="51" applyFont="1" applyFill="1"/>
    <xf numFmtId="0" fontId="2" fillId="34" borderId="10" xfId="51" applyFill="1" applyBorder="1"/>
    <xf numFmtId="0" fontId="2" fillId="34" borderId="18" xfId="51" applyFill="1" applyBorder="1"/>
    <xf numFmtId="0" fontId="2" fillId="34" borderId="12" xfId="51" applyFill="1" applyBorder="1"/>
    <xf numFmtId="0" fontId="2" fillId="34" borderId="52" xfId="51" applyFill="1" applyBorder="1"/>
    <xf numFmtId="0" fontId="2" fillId="34" borderId="23" xfId="51" applyFill="1" applyBorder="1"/>
    <xf numFmtId="0" fontId="2" fillId="34" borderId="58" xfId="51" applyFill="1" applyBorder="1"/>
    <xf numFmtId="0" fontId="2" fillId="34" borderId="75" xfId="51" applyFill="1" applyBorder="1"/>
    <xf numFmtId="0" fontId="85" fillId="34" borderId="39" xfId="51" applyFont="1" applyFill="1" applyBorder="1" applyAlignment="1" applyProtection="1">
      <alignment wrapText="1"/>
      <protection locked="0"/>
    </xf>
    <xf numFmtId="0" fontId="81" fillId="34" borderId="92" xfId="45" applyFill="1" applyBorder="1" applyAlignment="1">
      <alignment vertical="center" wrapText="1"/>
    </xf>
    <xf numFmtId="0" fontId="2" fillId="34" borderId="93" xfId="51" applyFill="1" applyBorder="1" applyAlignment="1">
      <alignment vertical="center" wrapText="1"/>
    </xf>
    <xf numFmtId="0" fontId="2" fillId="34" borderId="94"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85" fillId="34" borderId="14" xfId="51" applyFont="1" applyFill="1" applyBorder="1" applyAlignment="1" applyProtection="1">
      <alignment wrapText="1"/>
      <protection locked="0"/>
    </xf>
    <xf numFmtId="0" fontId="81" fillId="34" borderId="67" xfId="45" applyFill="1" applyBorder="1" applyAlignment="1">
      <alignment horizontal="left" vertical="center" wrapText="1"/>
    </xf>
    <xf numFmtId="0" fontId="86" fillId="34" borderId="51" xfId="51" applyFont="1" applyFill="1" applyBorder="1" applyAlignment="1">
      <alignment horizontal="left" vertical="center" wrapText="1"/>
    </xf>
    <xf numFmtId="0" fontId="86" fillId="34" borderId="68" xfId="51" applyFont="1" applyFill="1" applyBorder="1" applyAlignment="1">
      <alignment horizontal="left" vertical="center" wrapText="1"/>
    </xf>
    <xf numFmtId="0" fontId="85" fillId="34" borderId="46" xfId="51" applyFont="1" applyFill="1" applyBorder="1" applyAlignment="1" applyProtection="1">
      <alignment wrapText="1"/>
      <protection locked="0"/>
    </xf>
    <xf numFmtId="0" fontId="81" fillId="34" borderId="69" xfId="45" applyFill="1" applyBorder="1" applyAlignment="1">
      <alignment horizontal="left" vertical="center" wrapText="1"/>
    </xf>
    <xf numFmtId="0" fontId="86" fillId="34" borderId="95" xfId="51" applyFont="1" applyFill="1" applyBorder="1" applyAlignment="1">
      <alignment horizontal="left" vertical="center" wrapText="1"/>
    </xf>
    <xf numFmtId="0" fontId="86" fillId="34" borderId="70" xfId="51" applyFont="1" applyFill="1" applyBorder="1" applyAlignment="1">
      <alignment horizontal="left" vertical="center" wrapText="1"/>
    </xf>
    <xf numFmtId="0" fontId="2" fillId="34" borderId="0" xfId="51" applyFill="1" applyAlignment="1">
      <alignment vertical="center"/>
    </xf>
    <xf numFmtId="0" fontId="82" fillId="34" borderId="0" xfId="51" applyFont="1" applyFill="1" applyAlignment="1">
      <alignment vertical="center"/>
    </xf>
    <xf numFmtId="0" fontId="2" fillId="34" borderId="21" xfId="51" applyFill="1" applyBorder="1"/>
    <xf numFmtId="0" fontId="2" fillId="34" borderId="10" xfId="51" applyFill="1" applyBorder="1" applyAlignment="1">
      <alignment vertical="center"/>
    </xf>
    <xf numFmtId="0" fontId="2" fillId="34" borderId="18" xfId="51" applyFill="1" applyBorder="1" applyAlignment="1">
      <alignment vertical="center"/>
    </xf>
    <xf numFmtId="0" fontId="2" fillId="34" borderId="12" xfId="51" applyFill="1" applyBorder="1" applyAlignment="1">
      <alignment vertical="center"/>
    </xf>
    <xf numFmtId="0" fontId="2" fillId="34" borderId="26" xfId="51" applyFill="1" applyBorder="1"/>
    <xf numFmtId="0" fontId="2" fillId="34" borderId="24" xfId="51" applyFill="1" applyBorder="1" applyAlignment="1">
      <alignment vertical="center"/>
    </xf>
    <xf numFmtId="0" fontId="2" fillId="34" borderId="59" xfId="51" applyFill="1" applyBorder="1" applyAlignment="1">
      <alignment vertical="center"/>
    </xf>
    <xf numFmtId="0" fontId="2" fillId="34" borderId="25" xfId="51" applyFill="1" applyBorder="1" applyAlignment="1">
      <alignment vertical="center"/>
    </xf>
    <xf numFmtId="0" fontId="81" fillId="34" borderId="65" xfId="45" applyFill="1" applyBorder="1" applyAlignment="1">
      <alignment horizontal="left" vertical="center" wrapText="1"/>
    </xf>
    <xf numFmtId="0" fontId="86" fillId="34" borderId="96" xfId="51" applyFont="1" applyFill="1" applyBorder="1" applyAlignment="1">
      <alignment horizontal="left" vertical="center" wrapText="1"/>
    </xf>
    <xf numFmtId="0" fontId="86" fillId="34" borderId="66" xfId="51" applyFont="1" applyFill="1" applyBorder="1" applyAlignment="1">
      <alignment horizontal="left" vertical="center" wrapText="1"/>
    </xf>
    <xf numFmtId="0" fontId="80" fillId="34" borderId="0" xfId="51" applyFont="1" applyFill="1"/>
    <xf numFmtId="0" fontId="86" fillId="34" borderId="0" xfId="51" applyFont="1" applyFill="1" applyAlignment="1">
      <alignment horizontal="left" vertical="center" wrapText="1"/>
    </xf>
    <xf numFmtId="0" fontId="86" fillId="34" borderId="0" xfId="51" applyFont="1" applyFill="1" applyAlignment="1">
      <alignment horizontal="left" vertical="top" wrapText="1"/>
    </xf>
    <xf numFmtId="0" fontId="81" fillId="34" borderId="0" xfId="45" applyFill="1"/>
    <xf numFmtId="0" fontId="2" fillId="0" borderId="0" xfId="51" applyProtection="1">
      <protection locked="0"/>
    </xf>
    <xf numFmtId="0" fontId="2" fillId="0" borderId="0" xfId="51"/>
    <xf numFmtId="0" fontId="50" fillId="0" borderId="20" xfId="0" applyFont="1" applyBorder="1" applyAlignment="1">
      <alignment horizontal="left" vertical="center" wrapText="1"/>
    </xf>
    <xf numFmtId="0" fontId="47" fillId="0" borderId="14" xfId="0" applyFont="1" applyBorder="1" applyAlignment="1">
      <alignment horizontal="left" vertical="center"/>
    </xf>
    <xf numFmtId="0" fontId="14" fillId="0" borderId="34" xfId="0" applyFont="1" applyBorder="1" applyAlignment="1">
      <alignment vertical="center" wrapText="1"/>
    </xf>
    <xf numFmtId="0" fontId="7" fillId="0" borderId="32" xfId="0" applyFont="1" applyBorder="1" applyAlignment="1" applyProtection="1">
      <alignment horizontal="center" vertical="center"/>
      <protection locked="0"/>
    </xf>
    <xf numFmtId="0" fontId="18" fillId="24" borderId="27" xfId="0" applyFont="1" applyFill="1" applyBorder="1" applyAlignment="1">
      <alignment horizontal="center" vertical="center"/>
    </xf>
    <xf numFmtId="0" fontId="18" fillId="24" borderId="28" xfId="0" applyFont="1" applyFill="1" applyBorder="1" applyAlignment="1">
      <alignment horizontal="center" vertical="center"/>
    </xf>
    <xf numFmtId="0" fontId="38" fillId="0" borderId="39" xfId="0" applyFont="1" applyBorder="1" applyAlignment="1">
      <alignment horizontal="left" vertical="center" wrapText="1"/>
    </xf>
    <xf numFmtId="0" fontId="14" fillId="0" borderId="40" xfId="0" applyFont="1" applyBorder="1" applyAlignment="1">
      <alignment horizontal="left" vertical="center" wrapText="1"/>
    </xf>
    <xf numFmtId="0" fontId="7" fillId="37" borderId="40" xfId="0" applyFont="1" applyFill="1" applyBorder="1" applyAlignment="1" applyProtection="1">
      <alignment horizontal="center" vertical="center"/>
      <protection locked="0"/>
    </xf>
    <xf numFmtId="0" fontId="18" fillId="25" borderId="40" xfId="0" applyFont="1" applyFill="1" applyBorder="1" applyAlignment="1">
      <alignment horizontal="center" vertical="center"/>
    </xf>
    <xf numFmtId="49" fontId="7" fillId="0" borderId="34" xfId="0" applyNumberFormat="1" applyFont="1" applyBorder="1" applyAlignment="1">
      <alignment horizontal="left" vertical="center"/>
    </xf>
    <xf numFmtId="0" fontId="7" fillId="37" borderId="40" xfId="0" applyFont="1" applyFill="1" applyBorder="1" applyAlignment="1">
      <alignment horizontal="center" vertical="center"/>
    </xf>
    <xf numFmtId="2" fontId="7" fillId="0" borderId="14" xfId="0" applyNumberFormat="1" applyFont="1" applyBorder="1" applyAlignment="1">
      <alignment horizontal="left" vertical="center"/>
    </xf>
    <xf numFmtId="2" fontId="7" fillId="0" borderId="48" xfId="0" applyNumberFormat="1" applyFont="1" applyBorder="1" applyAlignment="1">
      <alignment horizontal="left" vertical="center"/>
    </xf>
    <xf numFmtId="2" fontId="7" fillId="0" borderId="15" xfId="0" applyNumberFormat="1" applyFont="1" applyBorder="1" applyAlignment="1">
      <alignment horizontal="left" vertical="center"/>
    </xf>
    <xf numFmtId="0" fontId="7" fillId="37" borderId="37" xfId="0" applyFont="1" applyFill="1" applyBorder="1" applyAlignment="1" applyProtection="1">
      <alignment horizontal="center" vertical="center"/>
      <protection locked="0"/>
    </xf>
    <xf numFmtId="0" fontId="7" fillId="37" borderId="37" xfId="0" applyFont="1" applyFill="1" applyBorder="1" applyAlignment="1">
      <alignment horizontal="center" vertical="center"/>
    </xf>
    <xf numFmtId="0" fontId="30" fillId="25" borderId="14" xfId="0" applyFont="1" applyFill="1" applyBorder="1" applyAlignment="1">
      <alignment horizontal="center" vertical="center" wrapText="1"/>
    </xf>
    <xf numFmtId="0" fontId="7" fillId="37" borderId="40" xfId="0" applyFont="1" applyFill="1" applyBorder="1" applyAlignment="1" applyProtection="1">
      <alignment vertical="center"/>
      <protection locked="0"/>
    </xf>
    <xf numFmtId="0" fontId="14" fillId="0" borderId="40" xfId="46" applyFont="1" applyBorder="1" applyAlignment="1">
      <alignment vertical="center" wrapText="1"/>
    </xf>
    <xf numFmtId="0" fontId="7" fillId="24" borderId="40" xfId="0" applyFont="1" applyFill="1" applyBorder="1" applyAlignment="1">
      <alignment horizontal="center" vertical="center"/>
    </xf>
    <xf numFmtId="0" fontId="14" fillId="0" borderId="37" xfId="46" applyFont="1" applyBorder="1" applyAlignment="1">
      <alignment vertical="center" wrapText="1"/>
    </xf>
    <xf numFmtId="0" fontId="14" fillId="0" borderId="14" xfId="46" applyFont="1" applyBorder="1" applyAlignment="1">
      <alignment vertical="center" wrapText="1"/>
    </xf>
    <xf numFmtId="49" fontId="7" fillId="25" borderId="37" xfId="0" applyNumberFormat="1" applyFont="1" applyFill="1" applyBorder="1" applyAlignment="1">
      <alignment vertical="center"/>
    </xf>
    <xf numFmtId="0" fontId="89" fillId="0" borderId="39" xfId="0" applyFont="1" applyBorder="1" applyAlignment="1">
      <alignment vertical="center"/>
    </xf>
    <xf numFmtId="0" fontId="38" fillId="0" borderId="40" xfId="0" applyFont="1" applyBorder="1" applyAlignment="1">
      <alignment vertical="center" wrapText="1"/>
    </xf>
    <xf numFmtId="0" fontId="18" fillId="24" borderId="23" xfId="0" applyFont="1" applyFill="1" applyBorder="1" applyAlignment="1">
      <alignment horizontal="center" vertical="center"/>
    </xf>
    <xf numFmtId="0" fontId="18" fillId="24" borderId="75" xfId="0" applyFont="1" applyFill="1" applyBorder="1" applyAlignment="1">
      <alignment horizontal="center" vertical="center"/>
    </xf>
    <xf numFmtId="0" fontId="0" fillId="24" borderId="40" xfId="0" applyFill="1" applyBorder="1" applyAlignment="1">
      <alignment vertical="center"/>
    </xf>
    <xf numFmtId="0" fontId="11" fillId="24" borderId="40" xfId="0" applyFont="1" applyFill="1" applyBorder="1" applyAlignment="1">
      <alignment horizontal="center" vertical="center"/>
    </xf>
    <xf numFmtId="49" fontId="7" fillId="0" borderId="37" xfId="0" applyNumberFormat="1" applyFont="1" applyBorder="1" applyAlignment="1">
      <alignment vertical="center"/>
    </xf>
    <xf numFmtId="0" fontId="7" fillId="37" borderId="37" xfId="0" applyFont="1" applyFill="1" applyBorder="1" applyAlignment="1" applyProtection="1">
      <alignment vertical="center"/>
      <protection locked="0"/>
    </xf>
    <xf numFmtId="49" fontId="7" fillId="25" borderId="16" xfId="0" applyNumberFormat="1" applyFont="1" applyFill="1" applyBorder="1" applyAlignment="1">
      <alignment vertical="center"/>
    </xf>
    <xf numFmtId="49" fontId="7" fillId="25" borderId="14" xfId="0" applyNumberFormat="1" applyFont="1" applyFill="1" applyBorder="1" applyAlignment="1">
      <alignment vertical="center"/>
    </xf>
    <xf numFmtId="0" fontId="14" fillId="35" borderId="46" xfId="0" applyFont="1" applyFill="1" applyBorder="1" applyAlignment="1">
      <alignment vertical="center" wrapText="1"/>
    </xf>
    <xf numFmtId="0" fontId="7" fillId="37" borderId="32" xfId="0" applyFont="1" applyFill="1" applyBorder="1" applyAlignment="1">
      <alignment vertical="center"/>
    </xf>
    <xf numFmtId="0" fontId="17" fillId="26" borderId="46" xfId="0" applyFont="1" applyFill="1" applyBorder="1" applyAlignment="1">
      <alignment horizontal="center" vertical="center"/>
    </xf>
    <xf numFmtId="0" fontId="38" fillId="0" borderId="37" xfId="0" applyFont="1" applyBorder="1" applyAlignment="1">
      <alignment horizontal="left" vertical="center" wrapText="1"/>
    </xf>
    <xf numFmtId="0" fontId="14" fillId="0" borderId="63" xfId="0" applyFont="1" applyBorder="1" applyAlignment="1">
      <alignment horizontal="right" vertical="center" wrapText="1"/>
    </xf>
    <xf numFmtId="0" fontId="7" fillId="0" borderId="14" xfId="0" applyFont="1" applyBorder="1" applyAlignment="1">
      <alignment vertical="center"/>
    </xf>
    <xf numFmtId="0" fontId="38" fillId="0" borderId="62" xfId="0" applyFont="1" applyBorder="1" applyAlignment="1">
      <alignment vertical="center" wrapText="1"/>
    </xf>
    <xf numFmtId="0" fontId="7" fillId="0" borderId="41" xfId="0" applyFont="1" applyBorder="1" applyAlignment="1">
      <alignment horizontal="center" vertical="center"/>
    </xf>
    <xf numFmtId="0" fontId="17" fillId="35" borderId="15" xfId="0" applyFont="1" applyFill="1" applyBorder="1" applyAlignment="1">
      <alignment horizontal="center" vertical="center"/>
    </xf>
    <xf numFmtId="0" fontId="46" fillId="0" borderId="56" xfId="0" applyFont="1" applyBorder="1" applyAlignment="1">
      <alignment vertical="center" wrapText="1"/>
    </xf>
    <xf numFmtId="0" fontId="17" fillId="25" borderId="72" xfId="0" applyFont="1" applyFill="1" applyBorder="1" applyAlignment="1">
      <alignment horizontal="center" vertical="center"/>
    </xf>
    <xf numFmtId="49" fontId="38" fillId="0" borderId="37" xfId="0" applyNumberFormat="1" applyFont="1" applyBorder="1" applyAlignment="1">
      <alignment horizontal="center" vertical="center"/>
    </xf>
    <xf numFmtId="0" fontId="18" fillId="24" borderId="27" xfId="0" applyFont="1" applyFill="1" applyBorder="1" applyAlignment="1">
      <alignment horizontal="left" vertical="center"/>
    </xf>
    <xf numFmtId="0" fontId="18" fillId="24" borderId="28" xfId="0" applyFont="1" applyFill="1" applyBorder="1" applyAlignment="1">
      <alignment horizontal="left" vertical="center"/>
    </xf>
    <xf numFmtId="0" fontId="12" fillId="0" borderId="31" xfId="0" applyFont="1" applyBorder="1" applyAlignment="1">
      <alignment vertical="center" wrapText="1"/>
    </xf>
    <xf numFmtId="0" fontId="7" fillId="24" borderId="0" xfId="0" applyFont="1" applyFill="1" applyAlignment="1">
      <alignment horizontal="center" vertical="center"/>
    </xf>
    <xf numFmtId="0" fontId="0" fillId="0" borderId="40" xfId="0" applyBorder="1" applyAlignment="1">
      <alignment horizontal="center"/>
    </xf>
    <xf numFmtId="0" fontId="0" fillId="0" borderId="16" xfId="0" applyBorder="1" applyAlignment="1">
      <alignment horizontal="center"/>
    </xf>
    <xf numFmtId="0" fontId="7" fillId="24" borderId="39" xfId="0" applyFont="1" applyFill="1" applyBorder="1" applyAlignment="1" applyProtection="1">
      <alignment horizontal="center" vertical="center"/>
      <protection locked="0"/>
    </xf>
    <xf numFmtId="0" fontId="38" fillId="0" borderId="37" xfId="0" applyFont="1" applyBorder="1" applyAlignment="1">
      <alignment vertical="center" wrapText="1"/>
    </xf>
    <xf numFmtId="0" fontId="13" fillId="0" borderId="20" xfId="0" applyFont="1" applyBorder="1" applyAlignment="1">
      <alignment horizontal="left" vertical="center"/>
    </xf>
    <xf numFmtId="0" fontId="47" fillId="0" borderId="62" xfId="0" applyFont="1" applyBorder="1" applyAlignment="1">
      <alignment horizontal="left" vertical="center"/>
    </xf>
    <xf numFmtId="0" fontId="38" fillId="0" borderId="15" xfId="0" applyFont="1" applyBorder="1" applyAlignment="1">
      <alignment horizontal="left" vertical="center" wrapText="1"/>
    </xf>
    <xf numFmtId="0" fontId="17" fillId="0" borderId="45" xfId="0" applyFont="1" applyBorder="1" applyAlignment="1">
      <alignment horizontal="center" vertical="center"/>
    </xf>
    <xf numFmtId="0" fontId="17" fillId="0" borderId="44" xfId="0" applyFont="1" applyBorder="1" applyAlignment="1">
      <alignment horizontal="center" vertical="center"/>
    </xf>
    <xf numFmtId="0" fontId="17" fillId="0" borderId="41" xfId="0" applyFont="1" applyBorder="1" applyAlignment="1">
      <alignment horizontal="center" vertical="center"/>
    </xf>
    <xf numFmtId="0" fontId="7" fillId="0" borderId="56" xfId="0" applyFont="1" applyBorder="1" applyAlignment="1">
      <alignment horizontal="center" vertical="center"/>
    </xf>
    <xf numFmtId="0" fontId="17" fillId="0" borderId="48" xfId="0" applyFont="1" applyBorder="1" applyAlignment="1">
      <alignment horizontal="center" vertical="center"/>
    </xf>
    <xf numFmtId="0" fontId="17" fillId="0" borderId="53" xfId="0" applyFont="1" applyBorder="1" applyAlignment="1">
      <alignment horizontal="center" vertical="center"/>
    </xf>
    <xf numFmtId="0" fontId="7" fillId="0" borderId="45" xfId="0" applyFont="1" applyBorder="1" applyAlignment="1">
      <alignment horizontal="center" vertical="center"/>
    </xf>
    <xf numFmtId="0" fontId="0" fillId="0" borderId="45" xfId="0" applyBorder="1" applyAlignment="1">
      <alignment horizontal="center"/>
    </xf>
    <xf numFmtId="0" fontId="0" fillId="34" borderId="0" xfId="0" applyFill="1" applyAlignment="1">
      <alignment vertical="center"/>
    </xf>
    <xf numFmtId="0" fontId="0" fillId="36" borderId="0" xfId="0" applyFill="1" applyAlignment="1">
      <alignment vertical="center"/>
    </xf>
    <xf numFmtId="0" fontId="69" fillId="36" borderId="0" xfId="0" applyFont="1" applyFill="1" applyAlignment="1">
      <alignment vertical="center"/>
    </xf>
    <xf numFmtId="49" fontId="7" fillId="36" borderId="48" xfId="0" applyNumberFormat="1" applyFont="1" applyFill="1" applyBorder="1" applyAlignment="1">
      <alignment horizontal="left" vertical="center"/>
    </xf>
    <xf numFmtId="0" fontId="43" fillId="36" borderId="48" xfId="0" applyFont="1" applyFill="1" applyBorder="1" applyAlignment="1">
      <alignment vertical="center" wrapText="1"/>
    </xf>
    <xf numFmtId="0" fontId="91" fillId="25" borderId="0" xfId="0" applyFont="1" applyFill="1" applyAlignment="1">
      <alignment vertical="center"/>
    </xf>
    <xf numFmtId="0" fontId="5" fillId="36" borderId="0" xfId="0" applyFont="1" applyFill="1" applyAlignment="1">
      <alignment vertical="center"/>
    </xf>
    <xf numFmtId="0" fontId="38" fillId="0" borderId="48" xfId="0" applyFont="1" applyBorder="1" applyAlignment="1">
      <alignment vertical="center" wrapText="1"/>
    </xf>
    <xf numFmtId="0" fontId="92" fillId="0" borderId="14" xfId="0" applyFont="1" applyBorder="1" applyAlignment="1">
      <alignment horizontal="center" vertical="center"/>
    </xf>
    <xf numFmtId="49" fontId="93" fillId="0" borderId="37" xfId="0" applyNumberFormat="1" applyFont="1" applyBorder="1" applyAlignment="1">
      <alignment horizontal="left" vertical="center"/>
    </xf>
    <xf numFmtId="0" fontId="95" fillId="24" borderId="14" xfId="0" applyFont="1" applyFill="1" applyBorder="1" applyAlignment="1" applyProtection="1">
      <alignment horizontal="center" vertical="center"/>
      <protection locked="0"/>
    </xf>
    <xf numFmtId="0" fontId="96" fillId="0" borderId="15" xfId="0" applyFont="1" applyBorder="1" applyAlignment="1">
      <alignment horizontal="center" vertical="center"/>
    </xf>
    <xf numFmtId="0" fontId="97" fillId="0" borderId="37" xfId="0" applyFont="1" applyBorder="1" applyAlignment="1">
      <alignment horizontal="center" vertical="center"/>
    </xf>
    <xf numFmtId="0" fontId="98" fillId="36" borderId="0" xfId="0" applyFont="1" applyFill="1" applyAlignment="1">
      <alignment vertical="center"/>
    </xf>
    <xf numFmtId="0" fontId="94" fillId="36" borderId="0" xfId="0" applyFont="1" applyFill="1" applyAlignment="1">
      <alignment vertical="center"/>
    </xf>
    <xf numFmtId="0" fontId="95" fillId="24" borderId="14" xfId="0" applyFont="1" applyFill="1" applyBorder="1" applyAlignment="1">
      <alignment horizontal="center" vertical="center"/>
    </xf>
    <xf numFmtId="0" fontId="12" fillId="36" borderId="0" xfId="0" applyFont="1" applyFill="1" applyAlignment="1">
      <alignment horizontal="center" vertical="center"/>
    </xf>
    <xf numFmtId="0" fontId="99" fillId="0" borderId="0" xfId="0" applyFont="1" applyAlignment="1">
      <alignment vertical="center"/>
    </xf>
    <xf numFmtId="0" fontId="7" fillId="34" borderId="0" xfId="0" applyFont="1" applyFill="1" applyAlignment="1">
      <alignment vertical="center"/>
    </xf>
    <xf numFmtId="0" fontId="15" fillId="34" borderId="0" xfId="0" applyFont="1" applyFill="1" applyAlignment="1">
      <alignment vertical="center"/>
    </xf>
    <xf numFmtId="0" fontId="0" fillId="0" borderId="53" xfId="0" applyBorder="1" applyAlignment="1">
      <alignment horizontal="center"/>
    </xf>
    <xf numFmtId="0" fontId="69" fillId="0" borderId="56" xfId="0" applyFont="1" applyBorder="1" applyAlignment="1" applyProtection="1">
      <alignment horizontal="center"/>
      <protection locked="0"/>
    </xf>
    <xf numFmtId="0" fontId="69" fillId="0" borderId="63" xfId="0" applyFont="1" applyBorder="1" applyAlignment="1" applyProtection="1">
      <alignment horizontal="center"/>
      <protection locked="0"/>
    </xf>
    <xf numFmtId="0" fontId="69" fillId="0" borderId="62" xfId="0" applyFont="1" applyBorder="1" applyAlignment="1" applyProtection="1">
      <alignment horizontal="center"/>
      <protection locked="0"/>
    </xf>
    <xf numFmtId="0" fontId="69" fillId="0" borderId="61" xfId="0" applyFont="1" applyBorder="1" applyAlignment="1" applyProtection="1">
      <alignment horizontal="center"/>
      <protection locked="0"/>
    </xf>
    <xf numFmtId="0" fontId="69" fillId="0" borderId="71" xfId="0" applyFont="1" applyBorder="1" applyAlignment="1" applyProtection="1">
      <alignment horizontal="center"/>
      <protection locked="0"/>
    </xf>
    <xf numFmtId="0" fontId="69" fillId="0" borderId="55" xfId="0" applyFont="1" applyBorder="1" applyAlignment="1" applyProtection="1">
      <alignment horizontal="center"/>
      <protection locked="0"/>
    </xf>
    <xf numFmtId="0" fontId="69" fillId="0" borderId="15" xfId="0" applyFont="1" applyBorder="1" applyAlignment="1" applyProtection="1">
      <alignment horizontal="center"/>
      <protection locked="0"/>
    </xf>
    <xf numFmtId="0" fontId="69" fillId="0" borderId="42" xfId="0" applyFont="1" applyBorder="1" applyAlignment="1" applyProtection="1">
      <alignment horizontal="center"/>
      <protection locked="0"/>
    </xf>
    <xf numFmtId="0" fontId="6" fillId="33" borderId="20" xfId="0" applyFont="1" applyFill="1" applyBorder="1" applyAlignment="1">
      <alignment horizontal="center" vertical="center"/>
    </xf>
    <xf numFmtId="0" fontId="6" fillId="33" borderId="19" xfId="0" applyFont="1" applyFill="1" applyBorder="1" applyAlignment="1">
      <alignment horizontal="center" vertical="center"/>
    </xf>
    <xf numFmtId="0" fontId="34" fillId="33" borderId="22" xfId="0" applyFont="1" applyFill="1" applyBorder="1" applyAlignment="1">
      <alignment horizontal="center" vertical="center"/>
    </xf>
    <xf numFmtId="0" fontId="13" fillId="0" borderId="36" xfId="0" applyFont="1" applyBorder="1" applyAlignment="1">
      <alignment horizontal="left" vertical="center"/>
    </xf>
    <xf numFmtId="0" fontId="14" fillId="0" borderId="33" xfId="0" applyFont="1" applyBorder="1" applyAlignment="1">
      <alignment horizontal="left"/>
    </xf>
    <xf numFmtId="0" fontId="0" fillId="0" borderId="31" xfId="0" applyBorder="1" applyAlignment="1">
      <alignment horizontal="left"/>
    </xf>
    <xf numFmtId="0" fontId="69" fillId="0" borderId="20" xfId="0" applyFont="1" applyBorder="1" applyAlignment="1" applyProtection="1">
      <alignment horizontal="center"/>
      <protection locked="0"/>
    </xf>
    <xf numFmtId="0" fontId="69" fillId="0" borderId="22" xfId="0" applyFont="1" applyBorder="1" applyAlignment="1" applyProtection="1">
      <alignment horizontal="center"/>
      <protection locked="0"/>
    </xf>
    <xf numFmtId="0" fontId="69" fillId="0" borderId="19" xfId="0" applyFont="1" applyBorder="1" applyAlignment="1" applyProtection="1">
      <alignment horizontal="center"/>
      <protection locked="0"/>
    </xf>
    <xf numFmtId="0" fontId="69" fillId="0" borderId="44" xfId="0" applyFont="1" applyBorder="1" applyAlignment="1" applyProtection="1">
      <alignment horizontal="center"/>
      <protection locked="0"/>
    </xf>
    <xf numFmtId="0" fontId="69" fillId="0" borderId="57" xfId="0" applyFont="1" applyBorder="1" applyAlignment="1" applyProtection="1">
      <alignment horizontal="center"/>
      <protection locked="0"/>
    </xf>
    <xf numFmtId="0" fontId="69" fillId="0" borderId="45" xfId="0" applyFont="1" applyBorder="1" applyAlignment="1" applyProtection="1">
      <alignment horizontal="center"/>
      <protection locked="0"/>
    </xf>
    <xf numFmtId="0" fontId="71" fillId="0" borderId="56" xfId="0" applyFont="1" applyBorder="1" applyAlignment="1" applyProtection="1">
      <alignment horizontal="center"/>
      <protection locked="0"/>
    </xf>
    <xf numFmtId="0" fontId="71" fillId="0" borderId="55" xfId="0" applyFont="1" applyBorder="1" applyAlignment="1" applyProtection="1">
      <alignment horizontal="center"/>
      <protection locked="0"/>
    </xf>
    <xf numFmtId="0" fontId="71" fillId="0" borderId="62" xfId="0" applyFont="1" applyBorder="1" applyAlignment="1" applyProtection="1">
      <alignment horizontal="center"/>
      <protection locked="0"/>
    </xf>
    <xf numFmtId="0" fontId="71" fillId="0" borderId="71" xfId="0" applyFont="1" applyBorder="1" applyAlignment="1" applyProtection="1">
      <alignment horizontal="center"/>
      <protection locked="0"/>
    </xf>
    <xf numFmtId="0" fontId="71" fillId="0" borderId="63" xfId="0" applyFont="1" applyBorder="1" applyAlignment="1" applyProtection="1">
      <alignment horizontal="center"/>
      <protection locked="0"/>
    </xf>
    <xf numFmtId="0" fontId="71" fillId="0" borderId="61" xfId="0" applyFont="1" applyBorder="1" applyAlignment="1" applyProtection="1">
      <alignment horizontal="center"/>
      <protection locked="0"/>
    </xf>
    <xf numFmtId="0" fontId="69" fillId="0" borderId="52" xfId="0" applyFont="1" applyBorder="1" applyAlignment="1" applyProtection="1">
      <alignment horizontal="center"/>
      <protection locked="0"/>
    </xf>
    <xf numFmtId="0" fontId="69" fillId="0" borderId="43" xfId="0" applyFont="1" applyBorder="1" applyAlignment="1" applyProtection="1">
      <alignment horizontal="center"/>
      <protection locked="0"/>
    </xf>
    <xf numFmtId="0" fontId="69" fillId="0" borderId="41" xfId="0" applyFont="1" applyBorder="1" applyAlignment="1" applyProtection="1">
      <alignment horizontal="center"/>
      <protection locked="0"/>
    </xf>
    <xf numFmtId="0" fontId="69" fillId="0" borderId="49" xfId="0" applyFont="1" applyBorder="1" applyAlignment="1" applyProtection="1">
      <alignment horizontal="center"/>
      <protection locked="0"/>
    </xf>
    <xf numFmtId="0" fontId="69" fillId="0" borderId="36" xfId="0" applyFont="1" applyBorder="1" applyAlignment="1" applyProtection="1">
      <alignment horizontal="center"/>
      <protection locked="0"/>
    </xf>
    <xf numFmtId="0" fontId="69" fillId="0" borderId="31" xfId="0" applyFont="1" applyBorder="1" applyAlignment="1" applyProtection="1">
      <alignment horizontal="center"/>
      <protection locked="0"/>
    </xf>
    <xf numFmtId="0" fontId="69" fillId="0" borderId="48" xfId="0" applyFont="1" applyBorder="1" applyAlignment="1" applyProtection="1">
      <alignment horizontal="center"/>
      <protection locked="0"/>
    </xf>
    <xf numFmtId="0" fontId="69" fillId="0" borderId="54" xfId="0" applyFont="1" applyBorder="1" applyAlignment="1" applyProtection="1">
      <alignment horizontal="center"/>
      <protection locked="0"/>
    </xf>
    <xf numFmtId="0" fontId="14" fillId="0" borderId="20" xfId="0" applyFont="1" applyBorder="1" applyAlignment="1">
      <alignment horizontal="left"/>
    </xf>
    <xf numFmtId="0" fontId="0" fillId="0" borderId="19" xfId="0" applyBorder="1" applyAlignment="1">
      <alignment horizontal="left"/>
    </xf>
    <xf numFmtId="0" fontId="0" fillId="0" borderId="22" xfId="0" applyBorder="1" applyAlignment="1">
      <alignment horizontal="left"/>
    </xf>
    <xf numFmtId="0" fontId="69" fillId="0" borderId="33" xfId="0" applyFont="1" applyBorder="1" applyAlignment="1" applyProtection="1">
      <alignment horizontal="center"/>
      <protection locked="0"/>
    </xf>
    <xf numFmtId="0" fontId="13" fillId="0" borderId="20" xfId="0" applyFont="1" applyBorder="1" applyAlignment="1">
      <alignment horizontal="left" vertical="center"/>
    </xf>
    <xf numFmtId="0" fontId="14" fillId="0" borderId="19" xfId="0" applyFont="1" applyBorder="1" applyAlignment="1">
      <alignment horizontal="left"/>
    </xf>
    <xf numFmtId="0" fontId="69" fillId="0" borderId="53" xfId="0" applyFont="1" applyBorder="1" applyAlignment="1" applyProtection="1">
      <alignment horizontal="center"/>
      <protection locked="0"/>
    </xf>
    <xf numFmtId="0" fontId="0" fillId="0" borderId="20" xfId="0" applyBorder="1" applyAlignment="1">
      <alignment horizontal="center"/>
    </xf>
    <xf numFmtId="0" fontId="0" fillId="0" borderId="19" xfId="0" applyBorder="1" applyAlignment="1">
      <alignment horizontal="center"/>
    </xf>
    <xf numFmtId="0" fontId="69" fillId="0" borderId="15" xfId="0" applyFont="1" applyBorder="1" applyAlignment="1" applyProtection="1">
      <alignment horizontal="center" vertical="center"/>
      <protection locked="0"/>
    </xf>
    <xf numFmtId="0" fontId="69" fillId="0" borderId="42"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69" fillId="0" borderId="48" xfId="0" applyFont="1" applyBorder="1" applyAlignment="1" applyProtection="1">
      <alignment horizontal="center" vertical="center"/>
      <protection locked="0"/>
    </xf>
    <xf numFmtId="0" fontId="69" fillId="0" borderId="54" xfId="0" applyFont="1" applyBorder="1" applyAlignment="1" applyProtection="1">
      <alignment horizontal="center" vertical="center"/>
      <protection locked="0"/>
    </xf>
    <xf numFmtId="0" fontId="94" fillId="0" borderId="48" xfId="0" applyFont="1" applyBorder="1" applyAlignment="1" applyProtection="1">
      <alignment horizontal="center" vertical="center"/>
      <protection locked="0"/>
    </xf>
    <xf numFmtId="0" fontId="94" fillId="0" borderId="54" xfId="0" applyFont="1" applyBorder="1" applyAlignment="1" applyProtection="1">
      <alignment horizontal="center" vertical="center"/>
      <protection locked="0"/>
    </xf>
    <xf numFmtId="0" fontId="94" fillId="0" borderId="15" xfId="0" applyFont="1" applyBorder="1" applyAlignment="1" applyProtection="1">
      <alignment horizontal="center" vertical="center"/>
      <protection locked="0"/>
    </xf>
    <xf numFmtId="0" fontId="94" fillId="0" borderId="42"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47" fillId="0" borderId="62" xfId="0" applyFont="1" applyBorder="1" applyAlignment="1">
      <alignment horizontal="left" vertical="center"/>
    </xf>
    <xf numFmtId="0" fontId="47" fillId="0" borderId="61" xfId="0" applyFont="1" applyBorder="1" applyAlignment="1">
      <alignment horizontal="left" vertical="center"/>
    </xf>
    <xf numFmtId="0" fontId="47" fillId="0" borderId="71" xfId="0" applyFont="1" applyBorder="1" applyAlignment="1">
      <alignment horizontal="left" vertical="center"/>
    </xf>
    <xf numFmtId="0" fontId="47" fillId="0" borderId="15" xfId="0" applyFont="1" applyBorder="1" applyAlignment="1">
      <alignment horizontal="left" vertical="center"/>
    </xf>
    <xf numFmtId="0" fontId="47" fillId="0" borderId="45" xfId="0" applyFont="1" applyBorder="1" applyAlignment="1">
      <alignment horizontal="left" vertical="center"/>
    </xf>
    <xf numFmtId="0" fontId="47" fillId="0" borderId="42" xfId="0" applyFont="1" applyBorder="1" applyAlignment="1">
      <alignment horizontal="left" vertical="center"/>
    </xf>
    <xf numFmtId="0" fontId="0" fillId="0" borderId="48" xfId="0" applyBorder="1" applyAlignment="1">
      <alignment horizontal="center" vertical="center"/>
    </xf>
    <xf numFmtId="0" fontId="0" fillId="0" borderId="53" xfId="0" applyBorder="1" applyAlignment="1">
      <alignment horizontal="center" vertical="center"/>
    </xf>
    <xf numFmtId="0" fontId="0" fillId="0" borderId="53" xfId="0" applyBorder="1" applyAlignment="1">
      <alignment vertical="center"/>
    </xf>
    <xf numFmtId="0" fontId="0" fillId="0" borderId="54" xfId="0" applyBorder="1" applyAlignment="1">
      <alignment vertical="center"/>
    </xf>
    <xf numFmtId="0" fontId="17" fillId="0" borderId="78" xfId="0" applyFont="1" applyBorder="1" applyAlignment="1">
      <alignment horizontal="center" vertical="center"/>
    </xf>
    <xf numFmtId="0" fontId="17" fillId="0" borderId="79" xfId="0" applyFont="1" applyBorder="1" applyAlignment="1">
      <alignment horizontal="center" vertical="center"/>
    </xf>
    <xf numFmtId="0" fontId="17" fillId="0" borderId="80" xfId="0" applyFont="1" applyBorder="1" applyAlignment="1">
      <alignment horizontal="center" vertical="center"/>
    </xf>
    <xf numFmtId="0" fontId="0" fillId="0" borderId="81" xfId="0" applyBorder="1" applyAlignment="1">
      <alignment vertical="center"/>
    </xf>
    <xf numFmtId="0" fontId="0" fillId="0" borderId="82" xfId="0" applyBorder="1"/>
    <xf numFmtId="218" fontId="18" fillId="0" borderId="83" xfId="0" applyNumberFormat="1" applyFont="1" applyBorder="1" applyAlignment="1">
      <alignment horizontal="left" vertical="center"/>
    </xf>
    <xf numFmtId="218" fontId="0" fillId="0" borderId="84" xfId="0" applyNumberFormat="1" applyBorder="1" applyAlignment="1">
      <alignment horizontal="left" vertical="center"/>
    </xf>
    <xf numFmtId="218" fontId="0" fillId="0" borderId="85" xfId="0" applyNumberFormat="1" applyBorder="1" applyAlignment="1">
      <alignment horizontal="left" vertical="center"/>
    </xf>
    <xf numFmtId="0" fontId="69" fillId="0" borderId="56" xfId="0" applyFont="1" applyBorder="1" applyAlignment="1" applyProtection="1">
      <alignment horizontal="center" vertical="center"/>
      <protection locked="0"/>
    </xf>
    <xf numFmtId="0" fontId="69" fillId="0" borderId="55" xfId="0" applyFont="1"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21" fillId="0" borderId="79" xfId="0" applyFont="1" applyBorder="1" applyAlignment="1">
      <alignment horizontal="center" vertical="center"/>
    </xf>
    <xf numFmtId="0" fontId="0" fillId="0" borderId="80" xfId="0" applyBorder="1" applyAlignment="1">
      <alignment vertical="center"/>
    </xf>
    <xf numFmtId="230" fontId="18" fillId="0" borderId="83" xfId="0" applyNumberFormat="1" applyFont="1" applyBorder="1" applyAlignment="1">
      <alignment horizontal="left" vertical="center"/>
    </xf>
    <xf numFmtId="230" fontId="0" fillId="0" borderId="84" xfId="0" applyNumberFormat="1" applyBorder="1"/>
    <xf numFmtId="230" fontId="0" fillId="0" borderId="85" xfId="0" applyNumberFormat="1" applyBorder="1"/>
    <xf numFmtId="0" fontId="0" fillId="0" borderId="20" xfId="0" applyBorder="1" applyAlignment="1">
      <alignment vertical="center"/>
    </xf>
    <xf numFmtId="0" fontId="0" fillId="0" borderId="19" xfId="0" applyBorder="1" applyAlignment="1">
      <alignment vertical="center"/>
    </xf>
    <xf numFmtId="0" fontId="0" fillId="0" borderId="22" xfId="0" applyBorder="1" applyAlignment="1">
      <alignment vertical="center"/>
    </xf>
    <xf numFmtId="0" fontId="69" fillId="0" borderId="62" xfId="0" applyFont="1" applyBorder="1" applyAlignment="1" applyProtection="1">
      <alignment horizontal="center" vertical="center"/>
      <protection locked="0"/>
    </xf>
    <xf numFmtId="0" fontId="69" fillId="0" borderId="71" xfId="0" applyFont="1" applyBorder="1" applyAlignment="1" applyProtection="1">
      <alignment horizontal="center" vertical="center"/>
      <protection locked="0"/>
    </xf>
    <xf numFmtId="0" fontId="69" fillId="0" borderId="44" xfId="0" applyFont="1" applyBorder="1" applyAlignment="1" applyProtection="1">
      <alignment horizontal="center" vertical="center"/>
      <protection locked="0"/>
    </xf>
    <xf numFmtId="0" fontId="69" fillId="0" borderId="57" xfId="0" applyFont="1" applyBorder="1" applyAlignment="1" applyProtection="1">
      <alignment horizontal="center" vertical="center"/>
      <protection locked="0"/>
    </xf>
    <xf numFmtId="0" fontId="14" fillId="0" borderId="48" xfId="0" applyFont="1" applyBorder="1" applyAlignment="1">
      <alignment horizontal="left" vertical="center"/>
    </xf>
    <xf numFmtId="0" fontId="14" fillId="0" borderId="53" xfId="0" applyFont="1" applyBorder="1" applyAlignment="1">
      <alignment horizontal="left" vertical="center"/>
    </xf>
    <xf numFmtId="0" fontId="14" fillId="0" borderId="45" xfId="0" applyFont="1" applyBorder="1" applyAlignment="1">
      <alignment horizontal="left" vertical="center"/>
    </xf>
    <xf numFmtId="0" fontId="14" fillId="0" borderId="42" xfId="0" applyFont="1" applyBorder="1" applyAlignment="1">
      <alignment horizontal="left" vertical="center"/>
    </xf>
    <xf numFmtId="0" fontId="14" fillId="0" borderId="15" xfId="0" applyFont="1" applyBorder="1" applyAlignment="1">
      <alignment horizontal="left" vertical="center"/>
    </xf>
    <xf numFmtId="0" fontId="69" fillId="0" borderId="53" xfId="0" applyFont="1" applyBorder="1" applyAlignment="1" applyProtection="1">
      <alignment horizontal="center" vertical="center"/>
      <protection locked="0"/>
    </xf>
    <xf numFmtId="0" fontId="17" fillId="0" borderId="103"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17" fillId="0" borderId="97" xfId="0" applyFont="1" applyBorder="1" applyAlignment="1">
      <alignment horizontal="center" vertical="center"/>
    </xf>
    <xf numFmtId="0" fontId="17" fillId="0" borderId="98" xfId="0" applyFont="1" applyBorder="1" applyAlignment="1">
      <alignment horizontal="center" vertical="center"/>
    </xf>
    <xf numFmtId="0" fontId="17" fillId="0" borderId="99" xfId="0" applyFont="1" applyBorder="1" applyAlignment="1">
      <alignment horizontal="center" vertical="center"/>
    </xf>
    <xf numFmtId="0" fontId="38" fillId="0" borderId="20" xfId="0" applyFont="1" applyBorder="1" applyAlignment="1">
      <alignment horizontal="left" vertical="center" wrapText="1"/>
    </xf>
    <xf numFmtId="226" fontId="18" fillId="0" borderId="83" xfId="0" applyNumberFormat="1" applyFont="1" applyBorder="1" applyAlignment="1">
      <alignment horizontal="left" vertical="center"/>
    </xf>
    <xf numFmtId="0" fontId="0" fillId="0" borderId="84" xfId="0" applyBorder="1" applyAlignment="1">
      <alignment horizontal="left" vertical="center"/>
    </xf>
    <xf numFmtId="0" fontId="0" fillId="0" borderId="85" xfId="0" applyBorder="1" applyAlignment="1">
      <alignment horizontal="left" vertical="center"/>
    </xf>
    <xf numFmtId="0" fontId="69" fillId="0" borderId="45" xfId="0" applyFont="1" applyBorder="1" applyAlignment="1" applyProtection="1">
      <alignment horizontal="center" vertical="center"/>
      <protection locked="0"/>
    </xf>
    <xf numFmtId="0" fontId="5" fillId="0" borderId="80" xfId="0" applyFont="1" applyBorder="1" applyAlignment="1">
      <alignment vertical="center"/>
    </xf>
    <xf numFmtId="231" fontId="18" fillId="0" borderId="83" xfId="0" applyNumberFormat="1" applyFont="1" applyBorder="1" applyAlignment="1">
      <alignment horizontal="left" vertical="center"/>
    </xf>
    <xf numFmtId="231" fontId="0" fillId="0" borderId="84" xfId="0" applyNumberFormat="1" applyBorder="1" applyAlignment="1">
      <alignment horizontal="left" vertical="center"/>
    </xf>
    <xf numFmtId="231" fontId="0" fillId="0" borderId="85" xfId="0" applyNumberFormat="1" applyBorder="1" applyAlignment="1">
      <alignment horizontal="left" vertical="center"/>
    </xf>
    <xf numFmtId="0" fontId="69" fillId="0" borderId="20" xfId="0" applyFont="1" applyBorder="1" applyAlignment="1" applyProtection="1">
      <alignment horizontal="center" vertical="center"/>
      <protection locked="0"/>
    </xf>
    <xf numFmtId="0" fontId="69" fillId="0" borderId="22" xfId="0" applyFont="1" applyBorder="1" applyAlignment="1" applyProtection="1">
      <alignment horizontal="center" vertical="center"/>
      <protection locked="0"/>
    </xf>
    <xf numFmtId="214" fontId="18" fillId="0" borderId="83" xfId="0" applyNumberFormat="1" applyFont="1" applyBorder="1" applyAlignment="1">
      <alignment horizontal="left" vertical="center"/>
    </xf>
    <xf numFmtId="214" fontId="0" fillId="0" borderId="84" xfId="0" applyNumberFormat="1" applyBorder="1" applyAlignment="1">
      <alignment horizontal="left" vertical="center"/>
    </xf>
    <xf numFmtId="214" fontId="0" fillId="0" borderId="85" xfId="0" applyNumberFormat="1" applyBorder="1" applyAlignment="1">
      <alignment horizontal="left" vertical="center"/>
    </xf>
    <xf numFmtId="195" fontId="18" fillId="0" borderId="84" xfId="0" applyNumberFormat="1" applyFont="1" applyBorder="1" applyAlignment="1">
      <alignment horizontal="left" vertical="center"/>
    </xf>
    <xf numFmtId="195" fontId="0" fillId="0" borderId="84" xfId="0" applyNumberFormat="1" applyBorder="1" applyAlignment="1">
      <alignment horizontal="left" vertical="center"/>
    </xf>
    <xf numFmtId="195" fontId="0" fillId="0" borderId="85" xfId="0" applyNumberFormat="1" applyBorder="1" applyAlignment="1">
      <alignment horizontal="left" vertical="center"/>
    </xf>
    <xf numFmtId="0" fontId="13" fillId="0" borderId="33" xfId="0" applyFont="1" applyBorder="1" applyAlignment="1">
      <alignment horizontal="left" vertical="center"/>
    </xf>
    <xf numFmtId="0" fontId="13" fillId="0" borderId="31" xfId="0" applyFont="1" applyBorder="1" applyAlignment="1">
      <alignment horizontal="left" vertical="center"/>
    </xf>
    <xf numFmtId="202" fontId="18" fillId="0" borderId="83" xfId="0" applyNumberFormat="1" applyFont="1" applyBorder="1" applyAlignment="1">
      <alignment horizontal="left" vertical="center"/>
    </xf>
    <xf numFmtId="202" fontId="0" fillId="0" borderId="84" xfId="0" applyNumberFormat="1" applyBorder="1" applyAlignment="1">
      <alignment horizontal="left" vertical="center"/>
    </xf>
    <xf numFmtId="202" fontId="0" fillId="0" borderId="85" xfId="0" applyNumberFormat="1" applyBorder="1" applyAlignment="1">
      <alignment horizontal="left" vertical="center"/>
    </xf>
    <xf numFmtId="174" fontId="18" fillId="0" borderId="83" xfId="0" applyNumberFormat="1" applyFont="1" applyBorder="1" applyAlignment="1">
      <alignment horizontal="left" vertical="center"/>
    </xf>
    <xf numFmtId="201" fontId="18" fillId="0" borderId="83" xfId="0" applyNumberFormat="1" applyFont="1" applyBorder="1" applyAlignment="1">
      <alignment horizontal="left" vertical="center"/>
    </xf>
    <xf numFmtId="201" fontId="0" fillId="0" borderId="84" xfId="0" applyNumberFormat="1" applyBorder="1" applyAlignment="1">
      <alignment horizontal="left" vertical="center"/>
    </xf>
    <xf numFmtId="201" fontId="0" fillId="0" borderId="85" xfId="0" applyNumberFormat="1" applyBorder="1" applyAlignment="1">
      <alignment horizontal="left" vertical="center"/>
    </xf>
    <xf numFmtId="0" fontId="0" fillId="26" borderId="15" xfId="0" applyFill="1" applyBorder="1" applyAlignment="1">
      <alignment horizontal="center" vertical="center"/>
    </xf>
    <xf numFmtId="0" fontId="0" fillId="26" borderId="45" xfId="0" applyFill="1" applyBorder="1" applyAlignment="1">
      <alignment horizontal="center" vertical="center"/>
    </xf>
    <xf numFmtId="0" fontId="0" fillId="0" borderId="45" xfId="0" applyBorder="1" applyAlignment="1">
      <alignment vertical="center"/>
    </xf>
    <xf numFmtId="0" fontId="0" fillId="0" borderId="42" xfId="0" applyBorder="1" applyAlignment="1">
      <alignment vertical="center"/>
    </xf>
    <xf numFmtId="206" fontId="18" fillId="0" borderId="83" xfId="0" applyNumberFormat="1" applyFont="1" applyBorder="1" applyAlignment="1">
      <alignment horizontal="left" vertical="center"/>
    </xf>
    <xf numFmtId="206" fontId="0" fillId="0" borderId="84" xfId="0" applyNumberFormat="1" applyBorder="1" applyAlignment="1">
      <alignment horizontal="left" vertical="center"/>
    </xf>
    <xf numFmtId="206" fontId="0" fillId="0" borderId="85" xfId="0" applyNumberFormat="1" applyBorder="1" applyAlignment="1">
      <alignment horizontal="left" vertical="center"/>
    </xf>
    <xf numFmtId="198" fontId="18" fillId="0" borderId="83" xfId="0" applyNumberFormat="1" applyFont="1" applyBorder="1" applyAlignment="1">
      <alignment horizontal="left" vertical="center"/>
    </xf>
    <xf numFmtId="0" fontId="38" fillId="0" borderId="15" xfId="0" applyFont="1" applyBorder="1" applyAlignment="1" applyProtection="1">
      <alignment horizontal="left" vertical="center"/>
      <protection locked="0"/>
    </xf>
    <xf numFmtId="0" fontId="38" fillId="0" borderId="45" xfId="0" applyFont="1" applyBorder="1" applyAlignment="1" applyProtection="1">
      <alignment horizontal="left" vertical="center"/>
      <protection locked="0"/>
    </xf>
    <xf numFmtId="0" fontId="38" fillId="0" borderId="42" xfId="0" applyFont="1" applyBorder="1" applyAlignment="1" applyProtection="1">
      <alignment horizontal="left" vertical="center"/>
      <protection locked="0"/>
    </xf>
    <xf numFmtId="0" fontId="38" fillId="0" borderId="15" xfId="0" applyFont="1" applyBorder="1" applyAlignment="1">
      <alignment horizontal="left" vertical="center"/>
    </xf>
    <xf numFmtId="0" fontId="38" fillId="0" borderId="45" xfId="0" applyFont="1" applyBorder="1" applyAlignment="1">
      <alignment horizontal="left" vertical="center"/>
    </xf>
    <xf numFmtId="0" fontId="38" fillId="0" borderId="42" xfId="0" applyFont="1" applyBorder="1" applyAlignment="1">
      <alignment horizontal="left" vertical="center"/>
    </xf>
    <xf numFmtId="0" fontId="69" fillId="0" borderId="41" xfId="0" applyFont="1" applyBorder="1" applyAlignment="1" applyProtection="1">
      <alignment horizontal="center" vertical="center"/>
      <protection locked="0"/>
    </xf>
    <xf numFmtId="0" fontId="69" fillId="0" borderId="34" xfId="0" applyFont="1" applyBorder="1" applyAlignment="1" applyProtection="1">
      <alignment horizontal="center" vertical="center"/>
      <protection locked="0"/>
    </xf>
    <xf numFmtId="0" fontId="69" fillId="0" borderId="35" xfId="0" applyFont="1" applyBorder="1" applyAlignment="1" applyProtection="1">
      <alignment horizontal="center" vertical="center"/>
      <protection locked="0"/>
    </xf>
    <xf numFmtId="0" fontId="17" fillId="0" borderId="100" xfId="0" applyFont="1" applyBorder="1" applyAlignment="1">
      <alignment horizontal="center" vertical="center"/>
    </xf>
    <xf numFmtId="0" fontId="17" fillId="0" borderId="101" xfId="0" applyFont="1" applyBorder="1" applyAlignment="1">
      <alignment horizontal="center" vertical="center"/>
    </xf>
    <xf numFmtId="0" fontId="17" fillId="0" borderId="102" xfId="0" applyFont="1" applyBorder="1" applyAlignment="1">
      <alignment horizontal="center" vertical="center"/>
    </xf>
    <xf numFmtId="0" fontId="38" fillId="0" borderId="56" xfId="0" applyFont="1" applyBorder="1" applyAlignment="1" applyProtection="1">
      <alignment horizontal="left" vertical="center"/>
      <protection locked="0"/>
    </xf>
    <xf numFmtId="0" fontId="38" fillId="0" borderId="63" xfId="0" applyFont="1" applyBorder="1" applyAlignment="1" applyProtection="1">
      <alignment horizontal="left" vertical="center"/>
      <protection locked="0"/>
    </xf>
    <xf numFmtId="0" fontId="14" fillId="0" borderId="54" xfId="0" applyFont="1" applyBorder="1" applyAlignment="1">
      <alignment horizontal="left" vertical="center"/>
    </xf>
    <xf numFmtId="0" fontId="17" fillId="0" borderId="106" xfId="0" applyFont="1" applyBorder="1" applyAlignment="1">
      <alignment horizontal="center" vertical="center"/>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38" fillId="0" borderId="15" xfId="0" applyFont="1" applyBorder="1" applyAlignment="1">
      <alignment horizontal="left" vertical="center" wrapText="1"/>
    </xf>
    <xf numFmtId="0" fontId="38" fillId="0" borderId="45" xfId="0" applyFont="1" applyBorder="1" applyAlignment="1">
      <alignment horizontal="left" vertical="center" wrapText="1"/>
    </xf>
    <xf numFmtId="0" fontId="38" fillId="0" borderId="42" xfId="0" applyFont="1" applyBorder="1" applyAlignment="1">
      <alignment horizontal="left" vertical="center" wrapText="1"/>
    </xf>
    <xf numFmtId="0" fontId="0" fillId="0" borderId="98" xfId="0" applyBorder="1" applyAlignment="1">
      <alignment horizontal="center" vertical="center"/>
    </xf>
    <xf numFmtId="0" fontId="0" fillId="0" borderId="99" xfId="0" applyBorder="1" applyAlignment="1">
      <alignment horizontal="center" vertical="center"/>
    </xf>
    <xf numFmtId="0" fontId="0" fillId="0" borderId="97" xfId="0"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225" fontId="18" fillId="0" borderId="83" xfId="0" applyNumberFormat="1" applyFont="1" applyBorder="1" applyAlignment="1">
      <alignment horizontal="left" vertical="center"/>
    </xf>
    <xf numFmtId="0" fontId="88" fillId="0" borderId="39" xfId="0" applyFont="1" applyBorder="1" applyAlignment="1" applyProtection="1">
      <alignment horizontal="center" vertical="center"/>
      <protection locked="0"/>
    </xf>
    <xf numFmtId="224" fontId="18" fillId="0" borderId="83" xfId="0" applyNumberFormat="1" applyFont="1" applyBorder="1" applyAlignment="1">
      <alignment horizontal="left" vertical="center"/>
    </xf>
    <xf numFmtId="171" fontId="18" fillId="0" borderId="83" xfId="0" applyNumberFormat="1" applyFont="1" applyBorder="1" applyAlignment="1">
      <alignment horizontal="left" vertical="center"/>
    </xf>
    <xf numFmtId="0" fontId="0" fillId="0" borderId="82" xfId="0" applyBorder="1" applyAlignment="1">
      <alignment vertical="center"/>
    </xf>
    <xf numFmtId="222" fontId="18" fillId="0" borderId="83" xfId="0" applyNumberFormat="1" applyFont="1" applyBorder="1" applyAlignment="1">
      <alignment horizontal="left" vertical="center"/>
    </xf>
    <xf numFmtId="222" fontId="0" fillId="0" borderId="84" xfId="0" applyNumberFormat="1" applyBorder="1" applyAlignment="1">
      <alignment horizontal="left" vertical="center"/>
    </xf>
    <xf numFmtId="222" fontId="0" fillId="0" borderId="85" xfId="0" applyNumberFormat="1" applyBorder="1" applyAlignment="1">
      <alignment horizontal="left" vertical="center"/>
    </xf>
    <xf numFmtId="168" fontId="18" fillId="0" borderId="83" xfId="0" applyNumberFormat="1" applyFont="1" applyBorder="1" applyAlignment="1">
      <alignment horizontal="left" vertical="center"/>
    </xf>
    <xf numFmtId="0" fontId="71" fillId="0" borderId="15" xfId="0" applyFont="1" applyBorder="1" applyAlignment="1" applyProtection="1">
      <alignment horizontal="center" vertical="center"/>
      <protection locked="0"/>
    </xf>
    <xf numFmtId="0" fontId="71" fillId="0" borderId="42" xfId="0" applyFont="1" applyBorder="1" applyAlignment="1" applyProtection="1">
      <alignment horizontal="center" vertical="center"/>
      <protection locked="0"/>
    </xf>
    <xf numFmtId="0" fontId="71" fillId="0" borderId="62" xfId="0" applyFont="1" applyBorder="1" applyAlignment="1" applyProtection="1">
      <alignment horizontal="center" vertical="center"/>
      <protection locked="0"/>
    </xf>
    <xf numFmtId="0" fontId="71" fillId="0" borderId="71" xfId="0" applyFont="1" applyBorder="1" applyAlignment="1" applyProtection="1">
      <alignment horizontal="center" vertical="center"/>
      <protection locked="0"/>
    </xf>
    <xf numFmtId="0" fontId="71" fillId="0" borderId="48" xfId="0" applyFont="1" applyBorder="1" applyAlignment="1" applyProtection="1">
      <alignment horizontal="center" vertical="center"/>
      <protection locked="0"/>
    </xf>
    <xf numFmtId="0" fontId="71" fillId="0" borderId="54" xfId="0" applyFont="1" applyBorder="1" applyAlignment="1" applyProtection="1">
      <alignment horizontal="center" vertical="center"/>
      <protection locked="0"/>
    </xf>
    <xf numFmtId="0" fontId="71" fillId="0" borderId="44" xfId="0" applyFont="1" applyBorder="1" applyAlignment="1" applyProtection="1">
      <alignment horizontal="center" vertical="center"/>
      <protection locked="0"/>
    </xf>
    <xf numFmtId="0" fontId="71" fillId="0" borderId="57" xfId="0" applyFont="1" applyBorder="1" applyAlignment="1" applyProtection="1">
      <alignment horizontal="center" vertical="center"/>
      <protection locked="0"/>
    </xf>
    <xf numFmtId="210" fontId="18" fillId="0" borderId="83" xfId="0" applyNumberFormat="1" applyFont="1" applyBorder="1" applyAlignment="1">
      <alignment horizontal="left" vertical="center"/>
    </xf>
    <xf numFmtId="210" fontId="0" fillId="0" borderId="84" xfId="0" applyNumberFormat="1" applyBorder="1" applyAlignment="1">
      <alignment horizontal="left" vertical="center"/>
    </xf>
    <xf numFmtId="210" fontId="0" fillId="0" borderId="85" xfId="0" applyNumberFormat="1" applyBorder="1" applyAlignment="1">
      <alignment horizontal="left" vertical="center"/>
    </xf>
    <xf numFmtId="221" fontId="18" fillId="0" borderId="83" xfId="0" applyNumberFormat="1" applyFont="1" applyBorder="1" applyAlignment="1">
      <alignment horizontal="left" vertical="center"/>
    </xf>
    <xf numFmtId="221" fontId="0" fillId="0" borderId="84" xfId="0" applyNumberFormat="1" applyBorder="1" applyAlignment="1">
      <alignment horizontal="left" vertical="center"/>
    </xf>
    <xf numFmtId="221" fontId="0" fillId="0" borderId="85" xfId="0" applyNumberFormat="1" applyBorder="1" applyAlignment="1">
      <alignment horizontal="left" vertical="center"/>
    </xf>
    <xf numFmtId="0" fontId="30" fillId="0" borderId="16" xfId="0" applyFont="1" applyBorder="1" applyAlignment="1">
      <alignment horizontal="center" vertical="center"/>
    </xf>
    <xf numFmtId="0" fontId="0" fillId="0" borderId="37" xfId="0" applyBorder="1" applyAlignment="1">
      <alignment horizontal="center" vertical="center"/>
    </xf>
    <xf numFmtId="49" fontId="7" fillId="0" borderId="16" xfId="0" applyNumberFormat="1" applyFont="1" applyBorder="1" applyAlignment="1">
      <alignment horizontal="left" vertical="center"/>
    </xf>
    <xf numFmtId="0" fontId="0" fillId="0" borderId="37" xfId="0" applyBorder="1" applyAlignment="1">
      <alignment horizontal="left" vertical="center"/>
    </xf>
    <xf numFmtId="0" fontId="78" fillId="0" borderId="15" xfId="0" applyFont="1" applyBorder="1" applyAlignment="1" applyProtection="1">
      <alignment horizontal="left" vertical="center"/>
      <protection locked="0"/>
    </xf>
    <xf numFmtId="0" fontId="78" fillId="0" borderId="45" xfId="0" applyFont="1" applyBorder="1" applyAlignment="1" applyProtection="1">
      <alignment horizontal="left" vertical="center"/>
      <protection locked="0"/>
    </xf>
    <xf numFmtId="0" fontId="78" fillId="0" borderId="42" xfId="0" applyFont="1" applyBorder="1" applyAlignment="1" applyProtection="1">
      <alignment horizontal="left" vertical="center"/>
      <protection locked="0"/>
    </xf>
    <xf numFmtId="0" fontId="34" fillId="0" borderId="80" xfId="0" applyFont="1" applyBorder="1" applyAlignment="1">
      <alignment vertical="center"/>
    </xf>
    <xf numFmtId="176" fontId="18" fillId="0" borderId="86" xfId="0" applyNumberFormat="1" applyFont="1" applyBorder="1" applyAlignment="1">
      <alignment horizontal="left" vertical="center"/>
    </xf>
    <xf numFmtId="0" fontId="0" fillId="0" borderId="33" xfId="0" applyBorder="1" applyAlignment="1">
      <alignment horizontal="left" vertical="center"/>
    </xf>
    <xf numFmtId="0" fontId="0" fillId="0" borderId="31" xfId="0" applyBorder="1" applyAlignment="1">
      <alignment horizontal="left" vertical="center"/>
    </xf>
    <xf numFmtId="165" fontId="18" fillId="0" borderId="83" xfId="0" applyNumberFormat="1" applyFont="1" applyBorder="1" applyAlignment="1">
      <alignment horizontal="left" vertical="center"/>
    </xf>
    <xf numFmtId="219" fontId="18" fillId="0" borderId="83" xfId="0" applyNumberFormat="1" applyFont="1" applyBorder="1" applyAlignment="1">
      <alignment horizontal="left" vertical="center"/>
    </xf>
    <xf numFmtId="219" fontId="0" fillId="0" borderId="84" xfId="0" applyNumberFormat="1" applyBorder="1" applyAlignment="1">
      <alignment horizontal="left" vertical="center"/>
    </xf>
    <xf numFmtId="219" fontId="0" fillId="0" borderId="85" xfId="0" applyNumberFormat="1" applyBorder="1" applyAlignment="1">
      <alignment horizontal="left" vertical="center"/>
    </xf>
    <xf numFmtId="0" fontId="14" fillId="0" borderId="62" xfId="0" applyFont="1" applyBorder="1" applyAlignment="1">
      <alignment horizontal="left" vertical="center"/>
    </xf>
    <xf numFmtId="0" fontId="0" fillId="0" borderId="61" xfId="0" applyBorder="1" applyAlignment="1">
      <alignment horizontal="left" vertical="center"/>
    </xf>
    <xf numFmtId="0" fontId="0" fillId="0" borderId="71" xfId="0" applyBorder="1" applyAlignment="1">
      <alignment horizontal="left" vertical="center"/>
    </xf>
    <xf numFmtId="0" fontId="0" fillId="0" borderId="45" xfId="0" applyBorder="1" applyAlignment="1">
      <alignment horizontal="left" vertical="center"/>
    </xf>
    <xf numFmtId="0" fontId="0" fillId="0" borderId="42" xfId="0" applyBorder="1" applyAlignment="1">
      <alignment horizontal="left" vertical="center"/>
    </xf>
    <xf numFmtId="199" fontId="18" fillId="0" borderId="83" xfId="0" applyNumberFormat="1" applyFont="1" applyBorder="1" applyAlignment="1">
      <alignment horizontal="left" vertical="center"/>
    </xf>
    <xf numFmtId="0" fontId="13" fillId="0" borderId="34" xfId="0" applyFont="1" applyBorder="1" applyAlignment="1">
      <alignment horizontal="left" vertical="center" wrapText="1"/>
    </xf>
    <xf numFmtId="0" fontId="14" fillId="0" borderId="0" xfId="0" applyFont="1" applyAlignment="1">
      <alignment horizontal="left" vertical="center"/>
    </xf>
    <xf numFmtId="0" fontId="14" fillId="0" borderId="35" xfId="0" applyFont="1" applyBorder="1" applyAlignment="1">
      <alignment horizontal="left" vertical="center"/>
    </xf>
    <xf numFmtId="212" fontId="18" fillId="0" borderId="83" xfId="0" applyNumberFormat="1" applyFont="1" applyBorder="1" applyAlignment="1">
      <alignment horizontal="left" vertical="center"/>
    </xf>
    <xf numFmtId="212" fontId="0" fillId="0" borderId="84" xfId="0" applyNumberFormat="1" applyBorder="1" applyAlignment="1">
      <alignment horizontal="left" vertical="center"/>
    </xf>
    <xf numFmtId="212" fontId="0" fillId="0" borderId="85" xfId="0" applyNumberFormat="1" applyBorder="1" applyAlignment="1">
      <alignment horizontal="left" vertical="center"/>
    </xf>
    <xf numFmtId="229" fontId="18" fillId="0" borderId="83" xfId="0" applyNumberFormat="1" applyFont="1" applyBorder="1" applyAlignment="1">
      <alignment horizontal="left" vertical="center"/>
    </xf>
    <xf numFmtId="229" fontId="0" fillId="0" borderId="84" xfId="0" applyNumberFormat="1" applyBorder="1" applyAlignment="1">
      <alignment horizontal="left" vertical="center"/>
    </xf>
    <xf numFmtId="229" fontId="0" fillId="0" borderId="85" xfId="0" applyNumberFormat="1" applyBorder="1" applyAlignment="1">
      <alignment horizontal="left" vertical="center"/>
    </xf>
    <xf numFmtId="0" fontId="17" fillId="0" borderId="52" xfId="0" applyFont="1" applyBorder="1" applyAlignment="1">
      <alignment horizontal="center" vertical="center"/>
    </xf>
    <xf numFmtId="0" fontId="21" fillId="0" borderId="49" xfId="0" applyFont="1" applyBorder="1" applyAlignment="1">
      <alignment horizontal="center" vertical="center"/>
    </xf>
    <xf numFmtId="0" fontId="0" fillId="0" borderId="43" xfId="0" applyBorder="1" applyAlignment="1">
      <alignment vertical="center"/>
    </xf>
    <xf numFmtId="177" fontId="18" fillId="0" borderId="83" xfId="0" applyNumberFormat="1" applyFont="1" applyBorder="1" applyAlignment="1">
      <alignment horizontal="left" vertical="center"/>
    </xf>
    <xf numFmtId="0" fontId="0" fillId="0" borderId="45" xfId="0" applyBorder="1" applyAlignment="1">
      <alignment horizontal="center" vertical="center"/>
    </xf>
    <xf numFmtId="0" fontId="0" fillId="0" borderId="42" xfId="0" applyBorder="1" applyAlignment="1">
      <alignment horizontal="center" vertical="center"/>
    </xf>
    <xf numFmtId="0" fontId="13" fillId="0" borderId="36" xfId="0" applyFont="1" applyBorder="1" applyAlignment="1">
      <alignment horizontal="left" vertical="center" wrapText="1"/>
    </xf>
    <xf numFmtId="0" fontId="14" fillId="0" borderId="33" xfId="0" applyFont="1" applyBorder="1" applyAlignment="1">
      <alignment horizontal="left" vertical="center"/>
    </xf>
    <xf numFmtId="0" fontId="14" fillId="0" borderId="31" xfId="0" applyFont="1" applyBorder="1" applyAlignment="1">
      <alignment horizontal="left" vertical="center"/>
    </xf>
    <xf numFmtId="182" fontId="18" fillId="0" borderId="83" xfId="0" applyNumberFormat="1" applyFont="1" applyBorder="1" applyAlignment="1">
      <alignment horizontal="left" vertical="center"/>
    </xf>
    <xf numFmtId="178" fontId="18" fillId="0" borderId="86" xfId="0" applyNumberFormat="1" applyFont="1" applyBorder="1" applyAlignment="1">
      <alignment horizontal="left" vertical="center"/>
    </xf>
    <xf numFmtId="204" fontId="18" fillId="0" borderId="86" xfId="0" applyNumberFormat="1" applyFont="1" applyBorder="1" applyAlignment="1">
      <alignment horizontal="left" vertical="center"/>
    </xf>
    <xf numFmtId="179" fontId="18" fillId="0" borderId="83" xfId="0" applyNumberFormat="1" applyFont="1" applyBorder="1" applyAlignment="1">
      <alignment horizontal="left" vertical="center"/>
    </xf>
    <xf numFmtId="197" fontId="18" fillId="0" borderId="83" xfId="0" applyNumberFormat="1" applyFont="1" applyBorder="1" applyAlignment="1">
      <alignment horizontal="left" vertical="center"/>
    </xf>
    <xf numFmtId="0" fontId="38" fillId="0" borderId="36" xfId="0" applyFont="1" applyBorder="1" applyAlignment="1">
      <alignment vertical="center" wrapText="1"/>
    </xf>
    <xf numFmtId="0" fontId="0" fillId="0" borderId="33" xfId="0" applyBorder="1" applyAlignment="1">
      <alignment vertical="center"/>
    </xf>
    <xf numFmtId="0" fontId="0" fillId="0" borderId="31" xfId="0" applyBorder="1" applyAlignment="1">
      <alignment vertical="center"/>
    </xf>
    <xf numFmtId="0" fontId="14" fillId="0" borderId="61" xfId="0" applyFont="1" applyBorder="1" applyAlignment="1">
      <alignment horizontal="left" vertical="center"/>
    </xf>
    <xf numFmtId="0" fontId="14" fillId="0" borderId="71" xfId="0" applyFont="1" applyBorder="1" applyAlignment="1">
      <alignment horizontal="left" vertical="center"/>
    </xf>
    <xf numFmtId="170" fontId="18" fillId="0" borderId="83" xfId="0" applyNumberFormat="1" applyFont="1" applyBorder="1" applyAlignment="1">
      <alignment horizontal="left" vertical="center"/>
    </xf>
    <xf numFmtId="167" fontId="18" fillId="0" borderId="83" xfId="0" applyNumberFormat="1" applyFont="1" applyBorder="1" applyAlignment="1">
      <alignment horizontal="left" vertical="center"/>
    </xf>
    <xf numFmtId="0" fontId="14" fillId="0" borderId="20" xfId="0" applyFont="1" applyBorder="1" applyAlignment="1">
      <alignment horizontal="left" vertical="center"/>
    </xf>
    <xf numFmtId="0" fontId="0" fillId="0" borderId="19" xfId="0" applyBorder="1" applyAlignment="1">
      <alignment horizontal="left" vertical="center"/>
    </xf>
    <xf numFmtId="0" fontId="0" fillId="0" borderId="22" xfId="0" applyBorder="1" applyAlignment="1">
      <alignment horizontal="left" vertical="center"/>
    </xf>
    <xf numFmtId="172" fontId="18" fillId="0" borderId="83" xfId="0" applyNumberFormat="1" applyFont="1" applyBorder="1" applyAlignment="1">
      <alignment horizontal="left" vertical="center"/>
    </xf>
    <xf numFmtId="223" fontId="18" fillId="0" borderId="83" xfId="0" applyNumberFormat="1" applyFont="1" applyBorder="1" applyAlignment="1">
      <alignment horizontal="left" vertical="center"/>
    </xf>
    <xf numFmtId="200" fontId="18" fillId="0" borderId="83" xfId="0" applyNumberFormat="1" applyFont="1" applyBorder="1" applyAlignment="1">
      <alignment horizontal="left" vertical="center"/>
    </xf>
    <xf numFmtId="200" fontId="0" fillId="0" borderId="84" xfId="0" applyNumberFormat="1" applyBorder="1" applyAlignment="1">
      <alignment horizontal="left" vertical="center"/>
    </xf>
    <xf numFmtId="200" fontId="0" fillId="0" borderId="85" xfId="0" applyNumberFormat="1" applyBorder="1" applyAlignment="1">
      <alignment horizontal="left" vertical="center"/>
    </xf>
    <xf numFmtId="173" fontId="18" fillId="0" borderId="86" xfId="0" applyNumberFormat="1" applyFont="1" applyBorder="1" applyAlignment="1">
      <alignment horizontal="left" vertical="center"/>
    </xf>
    <xf numFmtId="175" fontId="18" fillId="0" borderId="83" xfId="0" applyNumberFormat="1" applyFont="1" applyBorder="1" applyAlignment="1">
      <alignment horizontal="left" vertical="center"/>
    </xf>
    <xf numFmtId="203" fontId="18" fillId="0" borderId="83" xfId="0" applyNumberFormat="1" applyFont="1" applyBorder="1" applyAlignment="1">
      <alignment horizontal="left" vertical="center"/>
    </xf>
    <xf numFmtId="203" fontId="0" fillId="0" borderId="84" xfId="0" applyNumberFormat="1" applyBorder="1" applyAlignment="1">
      <alignment horizontal="left" vertical="center"/>
    </xf>
    <xf numFmtId="203" fontId="0" fillId="0" borderId="85" xfId="0" applyNumberFormat="1" applyBorder="1" applyAlignment="1">
      <alignment horizontal="left" vertical="center"/>
    </xf>
    <xf numFmtId="0" fontId="0" fillId="0" borderId="90" xfId="0" applyBorder="1" applyAlignment="1">
      <alignment vertical="center"/>
    </xf>
    <xf numFmtId="0" fontId="0" fillId="0" borderId="91" xfId="0" applyBorder="1"/>
    <xf numFmtId="215" fontId="18" fillId="0" borderId="87" xfId="0" applyNumberFormat="1" applyFont="1" applyBorder="1" applyAlignment="1">
      <alignment horizontal="left" vertical="center"/>
    </xf>
    <xf numFmtId="215" fontId="0" fillId="0" borderId="88" xfId="0" applyNumberFormat="1" applyBorder="1" applyAlignment="1">
      <alignment horizontal="left" vertical="center"/>
    </xf>
    <xf numFmtId="215" fontId="0" fillId="0" borderId="89" xfId="0" applyNumberFormat="1" applyBorder="1" applyAlignment="1">
      <alignment horizontal="left" vertical="center"/>
    </xf>
    <xf numFmtId="185" fontId="18" fillId="0" borderId="83" xfId="0" applyNumberFormat="1" applyFont="1" applyBorder="1" applyAlignment="1">
      <alignment horizontal="left" vertical="center"/>
    </xf>
    <xf numFmtId="0" fontId="0" fillId="0" borderId="48" xfId="0" applyBorder="1" applyAlignment="1">
      <alignment horizontal="left" vertical="center"/>
    </xf>
    <xf numFmtId="0" fontId="0" fillId="0" borderId="53" xfId="0" applyBorder="1" applyAlignment="1">
      <alignment horizontal="left" vertical="center"/>
    </xf>
    <xf numFmtId="0" fontId="0" fillId="0" borderId="54" xfId="0" applyBorder="1" applyAlignment="1">
      <alignment horizontal="left" vertical="center"/>
    </xf>
    <xf numFmtId="0" fontId="6" fillId="33" borderId="20" xfId="0" applyFont="1" applyFill="1" applyBorder="1" applyAlignment="1">
      <alignment horizontal="center" vertical="center" wrapText="1"/>
    </xf>
    <xf numFmtId="0" fontId="6" fillId="33" borderId="19" xfId="0" applyFont="1" applyFill="1" applyBorder="1" applyAlignment="1">
      <alignment horizontal="center" vertical="center" wrapText="1"/>
    </xf>
    <xf numFmtId="0" fontId="6" fillId="33" borderId="22" xfId="0" applyFont="1" applyFill="1" applyBorder="1" applyAlignment="1">
      <alignment horizontal="center" vertical="center" wrapText="1"/>
    </xf>
    <xf numFmtId="0" fontId="13" fillId="0" borderId="20" xfId="0" applyFont="1" applyBorder="1" applyAlignment="1">
      <alignment horizontal="left" vertical="center" wrapText="1"/>
    </xf>
    <xf numFmtId="0" fontId="14" fillId="0" borderId="19" xfId="0" applyFont="1" applyBorder="1" applyAlignment="1">
      <alignment horizontal="left" vertical="center"/>
    </xf>
    <xf numFmtId="0" fontId="14" fillId="0" borderId="22" xfId="0" applyFont="1" applyBorder="1" applyAlignment="1">
      <alignment horizontal="left" vertical="center"/>
    </xf>
    <xf numFmtId="211" fontId="18" fillId="0" borderId="83" xfId="0" applyNumberFormat="1" applyFont="1" applyBorder="1" applyAlignment="1">
      <alignment horizontal="left" vertical="center"/>
    </xf>
    <xf numFmtId="211" fontId="0" fillId="0" borderId="84" xfId="0" applyNumberFormat="1" applyBorder="1" applyAlignment="1">
      <alignment horizontal="left" vertical="center"/>
    </xf>
    <xf numFmtId="211" fontId="0" fillId="0" borderId="85" xfId="0" applyNumberFormat="1" applyBorder="1" applyAlignment="1">
      <alignment horizontal="left" vertical="center"/>
    </xf>
    <xf numFmtId="0" fontId="0" fillId="0" borderId="20" xfId="0" applyBorder="1" applyAlignment="1">
      <alignment horizontal="left" vertical="center"/>
    </xf>
    <xf numFmtId="196" fontId="18" fillId="0" borderId="83" xfId="0" applyNumberFormat="1" applyFont="1" applyBorder="1" applyAlignment="1">
      <alignment horizontal="left" vertical="center"/>
    </xf>
    <xf numFmtId="181" fontId="18" fillId="0" borderId="83" xfId="0" applyNumberFormat="1" applyFont="1" applyBorder="1" applyAlignment="1">
      <alignment horizontal="left" vertical="center"/>
    </xf>
    <xf numFmtId="180" fontId="18" fillId="0" borderId="83" xfId="0" applyNumberFormat="1" applyFont="1" applyBorder="1" applyAlignment="1">
      <alignment horizontal="left" vertical="center"/>
    </xf>
    <xf numFmtId="166" fontId="18" fillId="0" borderId="83" xfId="0" applyNumberFormat="1" applyFont="1" applyBorder="1" applyAlignment="1">
      <alignment horizontal="left" vertical="center"/>
    </xf>
    <xf numFmtId="164" fontId="18" fillId="0" borderId="83" xfId="0" applyNumberFormat="1" applyFont="1" applyBorder="1" applyAlignment="1">
      <alignment horizontal="left" vertical="center"/>
    </xf>
    <xf numFmtId="194" fontId="18" fillId="0" borderId="83" xfId="0" applyNumberFormat="1" applyFont="1" applyBorder="1" applyAlignment="1">
      <alignment horizontal="left" vertical="center"/>
    </xf>
    <xf numFmtId="169" fontId="18" fillId="0" borderId="83" xfId="0" applyNumberFormat="1" applyFont="1" applyBorder="1" applyAlignment="1">
      <alignment horizontal="left" vertical="center"/>
    </xf>
    <xf numFmtId="0" fontId="0" fillId="0" borderId="62" xfId="0" applyBorder="1" applyAlignment="1">
      <alignment horizontal="center" vertical="center"/>
    </xf>
    <xf numFmtId="0" fontId="0" fillId="0" borderId="61" xfId="0" applyBorder="1" applyAlignment="1">
      <alignment horizontal="center" vertical="center"/>
    </xf>
    <xf numFmtId="0" fontId="0" fillId="0" borderId="61" xfId="0" applyBorder="1" applyAlignment="1">
      <alignment vertical="center"/>
    </xf>
    <xf numFmtId="0" fontId="0" fillId="0" borderId="71" xfId="0" applyBorder="1" applyAlignment="1">
      <alignment vertical="center"/>
    </xf>
    <xf numFmtId="193" fontId="18" fillId="0" borderId="83" xfId="0" applyNumberFormat="1" applyFont="1" applyBorder="1" applyAlignment="1">
      <alignment horizontal="left" vertical="center"/>
    </xf>
    <xf numFmtId="216" fontId="18" fillId="0" borderId="83" xfId="0" applyNumberFormat="1" applyFont="1" applyBorder="1" applyAlignment="1">
      <alignment horizontal="left" vertical="center"/>
    </xf>
    <xf numFmtId="216" fontId="0" fillId="0" borderId="84" xfId="0" applyNumberFormat="1" applyBorder="1" applyAlignment="1">
      <alignment horizontal="left" vertical="center"/>
    </xf>
    <xf numFmtId="216" fontId="0" fillId="0" borderId="85" xfId="0" applyNumberFormat="1" applyBorder="1" applyAlignment="1">
      <alignment horizontal="left" vertical="center"/>
    </xf>
    <xf numFmtId="0" fontId="14" fillId="0" borderId="45" xfId="0" applyFont="1" applyBorder="1" applyAlignment="1">
      <alignment horizontal="left" vertical="center" wrapText="1"/>
    </xf>
    <xf numFmtId="0" fontId="14" fillId="0" borderId="42" xfId="0" applyFont="1" applyBorder="1" applyAlignment="1">
      <alignment horizontal="left" vertical="center" wrapText="1"/>
    </xf>
    <xf numFmtId="0" fontId="17" fillId="0" borderId="15" xfId="0" applyFont="1" applyBorder="1" applyAlignment="1">
      <alignment horizontal="center" vertical="center"/>
    </xf>
    <xf numFmtId="0" fontId="17" fillId="0" borderId="45" xfId="0" applyFont="1" applyBorder="1" applyAlignment="1">
      <alignment horizontal="center" vertical="center"/>
    </xf>
    <xf numFmtId="0" fontId="17" fillId="0" borderId="42" xfId="0" applyFont="1" applyBorder="1" applyAlignment="1">
      <alignment horizontal="center" vertical="center"/>
    </xf>
    <xf numFmtId="0" fontId="7" fillId="0" borderId="15" xfId="0" applyFont="1" applyBorder="1" applyAlignment="1">
      <alignment horizontal="center" vertical="center"/>
    </xf>
    <xf numFmtId="0" fontId="7" fillId="0" borderId="45" xfId="0" applyFont="1" applyBorder="1" applyAlignment="1">
      <alignment horizontal="center" vertical="center"/>
    </xf>
    <xf numFmtId="0" fontId="7" fillId="0" borderId="42" xfId="0" applyFont="1" applyBorder="1" applyAlignment="1">
      <alignment horizontal="center" vertical="center"/>
    </xf>
    <xf numFmtId="1" fontId="18" fillId="0" borderId="15" xfId="0" applyNumberFormat="1" applyFont="1" applyBorder="1" applyAlignment="1">
      <alignment horizontal="center" vertical="center"/>
    </xf>
    <xf numFmtId="1" fontId="18" fillId="0" borderId="45" xfId="0" applyNumberFormat="1" applyFont="1" applyBorder="1" applyAlignment="1">
      <alignment horizontal="center" vertical="center"/>
    </xf>
    <xf numFmtId="0" fontId="29" fillId="25" borderId="15" xfId="0" applyFont="1" applyFill="1" applyBorder="1" applyAlignment="1">
      <alignment horizontal="center" vertical="center"/>
    </xf>
    <xf numFmtId="0" fontId="33" fillId="0" borderId="20" xfId="0" applyFont="1" applyBorder="1" applyAlignment="1">
      <alignment vertical="center"/>
    </xf>
    <xf numFmtId="0" fontId="33" fillId="0" borderId="19" xfId="0" applyFont="1" applyBorder="1" applyAlignment="1">
      <alignment vertical="center"/>
    </xf>
    <xf numFmtId="0" fontId="33" fillId="0" borderId="22" xfId="0" applyFont="1" applyBorder="1" applyAlignment="1">
      <alignment vertical="center"/>
    </xf>
    <xf numFmtId="0" fontId="7" fillId="0" borderId="20" xfId="0" applyFont="1" applyBorder="1" applyAlignment="1">
      <alignment horizontal="center" vertical="center"/>
    </xf>
    <xf numFmtId="0" fontId="7" fillId="0" borderId="19" xfId="0" applyFont="1" applyBorder="1" applyAlignment="1">
      <alignment horizontal="center" vertical="center"/>
    </xf>
    <xf numFmtId="0" fontId="7" fillId="0" borderId="22" xfId="0" applyFont="1" applyBorder="1" applyAlignment="1">
      <alignment horizontal="center" vertical="center"/>
    </xf>
    <xf numFmtId="0" fontId="38" fillId="0" borderId="44" xfId="0" applyFont="1" applyBorder="1" applyAlignment="1">
      <alignment horizontal="left" vertical="center" wrapText="1"/>
    </xf>
    <xf numFmtId="0" fontId="14" fillId="0" borderId="41" xfId="0" applyFont="1" applyBorder="1" applyAlignment="1">
      <alignment horizontal="left" vertical="center" wrapText="1"/>
    </xf>
    <xf numFmtId="0" fontId="14" fillId="0" borderId="57" xfId="0" applyFont="1" applyBorder="1" applyAlignment="1">
      <alignment horizontal="left" vertical="center" wrapText="1"/>
    </xf>
    <xf numFmtId="1" fontId="18" fillId="0" borderId="44" xfId="0" applyNumberFormat="1" applyFont="1" applyBorder="1" applyAlignment="1">
      <alignment horizontal="center" vertical="center"/>
    </xf>
    <xf numFmtId="1" fontId="18" fillId="0" borderId="41" xfId="0" applyNumberFormat="1" applyFont="1" applyBorder="1" applyAlignment="1">
      <alignment horizontal="center" vertical="center"/>
    </xf>
    <xf numFmtId="0" fontId="29" fillId="25" borderId="56" xfId="0" applyFont="1" applyFill="1" applyBorder="1" applyAlignment="1">
      <alignment horizontal="center" vertical="center"/>
    </xf>
    <xf numFmtId="0" fontId="0" fillId="0" borderId="55" xfId="0" applyBorder="1" applyAlignment="1">
      <alignment horizontal="center" vertical="center"/>
    </xf>
    <xf numFmtId="1" fontId="18" fillId="0" borderId="56" xfId="0" applyNumberFormat="1" applyFont="1" applyBorder="1" applyAlignment="1">
      <alignment horizontal="center" vertical="center"/>
    </xf>
    <xf numFmtId="1" fontId="18" fillId="0" borderId="63" xfId="0" applyNumberFormat="1" applyFont="1" applyBorder="1" applyAlignment="1">
      <alignment horizontal="center" vertical="center"/>
    </xf>
    <xf numFmtId="0" fontId="13" fillId="0" borderId="19" xfId="0" applyFont="1" applyBorder="1" applyAlignment="1">
      <alignment horizontal="left" vertical="center" wrapText="1"/>
    </xf>
    <xf numFmtId="0" fontId="13" fillId="0" borderId="22" xfId="0" applyFont="1" applyBorder="1" applyAlignment="1">
      <alignment horizontal="left" vertical="center" wrapText="1"/>
    </xf>
    <xf numFmtId="0" fontId="17" fillId="0" borderId="44" xfId="0" applyFont="1" applyBorder="1" applyAlignment="1">
      <alignment horizontal="center" vertical="center"/>
    </xf>
    <xf numFmtId="0" fontId="17" fillId="0" borderId="41" xfId="0" applyFont="1" applyBorder="1" applyAlignment="1">
      <alignment horizontal="center" vertical="center"/>
    </xf>
    <xf numFmtId="0" fontId="17" fillId="0" borderId="57" xfId="0" applyFont="1" applyBorder="1" applyAlignment="1">
      <alignment horizontal="center" vertical="center"/>
    </xf>
    <xf numFmtId="0" fontId="17" fillId="0" borderId="20" xfId="0" applyFont="1" applyBorder="1" applyAlignment="1">
      <alignment horizontal="center" vertical="center"/>
    </xf>
    <xf numFmtId="0" fontId="17" fillId="0" borderId="19" xfId="0" applyFont="1" applyBorder="1" applyAlignment="1">
      <alignment horizontal="center" vertical="center"/>
    </xf>
    <xf numFmtId="0" fontId="17" fillId="0" borderId="22" xfId="0" applyFont="1" applyBorder="1" applyAlignment="1">
      <alignment horizontal="center" vertical="center"/>
    </xf>
    <xf numFmtId="0" fontId="38" fillId="0" borderId="56" xfId="0" applyFont="1" applyBorder="1" applyAlignment="1">
      <alignment horizontal="left" vertical="center" wrapText="1"/>
    </xf>
    <xf numFmtId="0" fontId="14" fillId="0" borderId="63" xfId="0" applyFont="1" applyBorder="1" applyAlignment="1">
      <alignment horizontal="left" vertical="center" wrapText="1"/>
    </xf>
    <xf numFmtId="0" fontId="14" fillId="0" borderId="55" xfId="0" applyFont="1" applyBorder="1" applyAlignment="1">
      <alignment horizontal="left" vertical="center" wrapText="1"/>
    </xf>
    <xf numFmtId="0" fontId="17" fillId="0" borderId="56" xfId="0" applyFont="1" applyBorder="1" applyAlignment="1">
      <alignment horizontal="center" vertical="center"/>
    </xf>
    <xf numFmtId="0" fontId="17" fillId="0" borderId="63" xfId="0" applyFont="1" applyBorder="1" applyAlignment="1">
      <alignment horizontal="center" vertical="center"/>
    </xf>
    <xf numFmtId="0" fontId="1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63" xfId="0" applyFont="1" applyBorder="1" applyAlignment="1">
      <alignment horizontal="center" vertical="center"/>
    </xf>
    <xf numFmtId="0" fontId="7" fillId="0" borderId="55" xfId="0" applyFont="1" applyBorder="1" applyAlignment="1">
      <alignment horizontal="center" vertical="center"/>
    </xf>
    <xf numFmtId="0" fontId="13" fillId="0" borderId="33" xfId="0" applyFont="1" applyBorder="1" applyAlignment="1">
      <alignment horizontal="left" vertical="center" wrapText="1"/>
    </xf>
    <xf numFmtId="0" fontId="13" fillId="0" borderId="31" xfId="0" applyFont="1" applyBorder="1" applyAlignment="1">
      <alignment horizontal="left" vertical="center" wrapText="1"/>
    </xf>
    <xf numFmtId="0" fontId="14" fillId="25" borderId="76" xfId="0" applyFont="1" applyFill="1" applyBorder="1" applyAlignment="1">
      <alignment vertical="center"/>
    </xf>
    <xf numFmtId="0" fontId="0" fillId="0" borderId="77" xfId="0" applyBorder="1" applyAlignment="1">
      <alignment vertical="center"/>
    </xf>
    <xf numFmtId="0" fontId="7" fillId="0" borderId="44" xfId="0" applyFont="1" applyBorder="1" applyAlignment="1">
      <alignment horizontal="center" vertical="center"/>
    </xf>
    <xf numFmtId="0" fontId="7" fillId="0" borderId="41" xfId="0" applyFont="1" applyBorder="1" applyAlignment="1">
      <alignment horizontal="center" vertical="center"/>
    </xf>
    <xf numFmtId="0" fontId="7" fillId="0" borderId="57" xfId="0" applyFont="1" applyBorder="1" applyAlignment="1">
      <alignment horizontal="center" vertical="center"/>
    </xf>
    <xf numFmtId="0" fontId="6" fillId="33" borderId="52" xfId="0" applyFont="1" applyFill="1" applyBorder="1" applyAlignment="1">
      <alignment horizontal="center" vertical="center" wrapText="1"/>
    </xf>
    <xf numFmtId="0" fontId="0" fillId="0" borderId="49" xfId="0" applyBorder="1" applyAlignment="1">
      <alignment horizontal="center" vertical="center" wrapText="1"/>
    </xf>
    <xf numFmtId="0" fontId="0" fillId="0" borderId="49" xfId="0" applyBorder="1" applyAlignment="1">
      <alignment vertical="center"/>
    </xf>
    <xf numFmtId="0" fontId="25" fillId="0" borderId="20" xfId="0" applyFont="1" applyBorder="1" applyAlignment="1">
      <alignment horizontal="center" vertical="center" textRotation="90" wrapText="1"/>
    </xf>
    <xf numFmtId="0" fontId="25" fillId="0" borderId="22" xfId="0" applyFont="1" applyBorder="1" applyAlignment="1">
      <alignment horizontal="center" vertical="center" textRotation="90" wrapText="1"/>
    </xf>
    <xf numFmtId="0" fontId="27" fillId="0" borderId="21" xfId="0" applyFont="1" applyBorder="1" applyAlignment="1">
      <alignment horizontal="center" vertical="center" wrapText="1"/>
    </xf>
    <xf numFmtId="0" fontId="28" fillId="0" borderId="21" xfId="0" applyFont="1" applyBorder="1" applyAlignment="1">
      <alignment horizontal="center" vertical="center"/>
    </xf>
    <xf numFmtId="1" fontId="18" fillId="0" borderId="42" xfId="0" applyNumberFormat="1" applyFont="1" applyBorder="1" applyAlignment="1">
      <alignment horizontal="center" vertical="center"/>
    </xf>
    <xf numFmtId="0" fontId="18" fillId="0" borderId="20" xfId="0" applyFont="1" applyBorder="1" applyAlignment="1">
      <alignment horizontal="center" vertical="center" textRotation="90" wrapText="1"/>
    </xf>
    <xf numFmtId="0" fontId="20" fillId="0" borderId="19" xfId="0" applyFont="1" applyBorder="1" applyAlignment="1">
      <alignment vertical="center" wrapText="1"/>
    </xf>
    <xf numFmtId="0" fontId="7" fillId="0" borderId="20"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22" xfId="0" applyFont="1" applyBorder="1" applyAlignment="1">
      <alignment horizontal="center" vertical="center" textRotation="90" wrapText="1"/>
    </xf>
    <xf numFmtId="0" fontId="17" fillId="0" borderId="20"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22" xfId="0" applyFont="1" applyBorder="1" applyAlignment="1">
      <alignment horizontal="center" vertical="center" textRotation="90" wrapText="1"/>
    </xf>
    <xf numFmtId="0" fontId="38" fillId="33" borderId="65" xfId="0" applyFont="1" applyFill="1" applyBorder="1" applyAlignment="1">
      <alignment horizontal="center" vertical="center"/>
    </xf>
    <xf numFmtId="0" fontId="0" fillId="33" borderId="66" xfId="0" applyFill="1" applyBorder="1" applyAlignment="1">
      <alignment horizontal="center" vertical="center"/>
    </xf>
    <xf numFmtId="0" fontId="29" fillId="25" borderId="20" xfId="0" applyFont="1" applyFill="1" applyBorder="1" applyAlignment="1">
      <alignment horizontal="center" vertical="center"/>
    </xf>
    <xf numFmtId="0" fontId="0" fillId="0" borderId="22" xfId="0" applyBorder="1" applyAlignment="1">
      <alignment horizontal="center" vertical="center"/>
    </xf>
    <xf numFmtId="1" fontId="18" fillId="0" borderId="20"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22" xfId="0" applyNumberFormat="1" applyFont="1" applyBorder="1" applyAlignment="1">
      <alignment horizontal="center" vertical="center"/>
    </xf>
    <xf numFmtId="0" fontId="29" fillId="25" borderId="44" xfId="0" applyFont="1" applyFill="1" applyBorder="1" applyAlignment="1">
      <alignment horizontal="center" vertical="center"/>
    </xf>
    <xf numFmtId="0" fontId="0" fillId="0" borderId="57" xfId="0" applyBorder="1" applyAlignment="1">
      <alignment horizontal="center" vertical="center"/>
    </xf>
    <xf numFmtId="0" fontId="29" fillId="25" borderId="48" xfId="0" applyFont="1" applyFill="1" applyBorder="1" applyAlignment="1">
      <alignment horizontal="center" vertical="center"/>
    </xf>
    <xf numFmtId="0" fontId="0" fillId="0" borderId="54" xfId="0" applyBorder="1" applyAlignment="1">
      <alignment horizontal="center" vertical="center"/>
    </xf>
    <xf numFmtId="1" fontId="18" fillId="0" borderId="48" xfId="0" applyNumberFormat="1" applyFont="1" applyBorder="1" applyAlignment="1">
      <alignment horizontal="center" vertical="center"/>
    </xf>
    <xf numFmtId="1" fontId="18" fillId="0" borderId="53" xfId="0" applyNumberFormat="1" applyFont="1" applyBorder="1" applyAlignment="1">
      <alignment horizontal="center" vertical="center"/>
    </xf>
    <xf numFmtId="0" fontId="38" fillId="0" borderId="48" xfId="0" applyFont="1" applyBorder="1" applyAlignment="1">
      <alignment horizontal="left" vertical="center" wrapText="1"/>
    </xf>
    <xf numFmtId="0" fontId="14" fillId="0" borderId="53" xfId="0" applyFont="1" applyBorder="1" applyAlignment="1">
      <alignment horizontal="left" vertical="center" wrapText="1"/>
    </xf>
    <xf numFmtId="0" fontId="14" fillId="0" borderId="54" xfId="0" applyFont="1" applyBorder="1" applyAlignment="1">
      <alignment horizontal="left" vertical="center" wrapText="1"/>
    </xf>
    <xf numFmtId="0" fontId="17" fillId="0" borderId="48" xfId="0" applyFont="1" applyBorder="1" applyAlignment="1">
      <alignment horizontal="center" vertical="center"/>
    </xf>
    <xf numFmtId="0" fontId="17" fillId="0" borderId="53" xfId="0" applyFont="1" applyBorder="1" applyAlignment="1">
      <alignment horizontal="center" vertical="center"/>
    </xf>
    <xf numFmtId="0" fontId="17" fillId="0" borderId="54" xfId="0" applyFont="1" applyBorder="1" applyAlignment="1">
      <alignment horizontal="center" vertical="center"/>
    </xf>
    <xf numFmtId="0" fontId="7" fillId="0" borderId="48" xfId="0" applyFont="1" applyBorder="1" applyAlignment="1">
      <alignment horizontal="center"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2" fillId="34" borderId="33" xfId="51" applyFill="1" applyBorder="1" applyAlignment="1">
      <alignment vertical="top" wrapText="1"/>
    </xf>
    <xf numFmtId="0" fontId="2" fillId="34" borderId="33" xfId="51" applyFill="1" applyBorder="1"/>
    <xf numFmtId="0" fontId="83" fillId="38" borderId="76" xfId="51" applyFont="1" applyFill="1" applyBorder="1" applyAlignment="1">
      <alignment horizontal="center" vertical="center"/>
    </xf>
    <xf numFmtId="0" fontId="83" fillId="38" borderId="45" xfId="51" applyFont="1" applyFill="1" applyBorder="1" applyAlignment="1">
      <alignment horizontal="center" vertical="center"/>
    </xf>
    <xf numFmtId="0" fontId="83" fillId="38" borderId="77" xfId="51" applyFont="1" applyFill="1" applyBorder="1" applyAlignment="1">
      <alignment horizontal="center" vertical="center"/>
    </xf>
    <xf numFmtId="0" fontId="2" fillId="34" borderId="0" xfId="51" applyFill="1" applyAlignment="1">
      <alignment horizontal="left"/>
    </xf>
    <xf numFmtId="0" fontId="2" fillId="34" borderId="0" xfId="51" applyFill="1" applyAlignment="1">
      <alignment wrapText="1"/>
    </xf>
    <xf numFmtId="0" fontId="2" fillId="34" borderId="0" xfId="51" applyFill="1"/>
    <xf numFmtId="0" fontId="86" fillId="34" borderId="0" xfId="51" applyFont="1" applyFill="1" applyAlignment="1">
      <alignment horizontal="left" vertical="center" wrapText="1"/>
    </xf>
    <xf numFmtId="0" fontId="86" fillId="34" borderId="0" xfId="51" applyFont="1" applyFill="1" applyAlignment="1">
      <alignment horizontal="left" vertical="top" wrapText="1"/>
    </xf>
    <xf numFmtId="0" fontId="2" fillId="34" borderId="0" xfId="51" applyFill="1" applyAlignment="1">
      <alignment vertical="top" wrapText="1"/>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5"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6" xr:uid="{00000000-0005-0000-0000-000025000000}"/>
    <cellStyle name="Normal 2 2" xfId="47" xr:uid="{00000000-0005-0000-0000-000026000000}"/>
    <cellStyle name="Normal 3" xfId="43" xr:uid="{00000000-0005-0000-0000-000027000000}"/>
    <cellStyle name="Normal 3 2" xfId="49" xr:uid="{00000000-0005-0000-0000-000028000000}"/>
    <cellStyle name="Normal 3 2 2" xfId="55" xr:uid="{00000000-0005-0000-0000-000029000000}"/>
    <cellStyle name="Normal 3 2 3" xfId="57" xr:uid="{0ED962F2-EDDB-4015-8FEC-802B9EF0B264}"/>
    <cellStyle name="Normal 3 3" xfId="53" xr:uid="{00000000-0005-0000-0000-00002A000000}"/>
    <cellStyle name="Normal 4" xfId="48" xr:uid="{00000000-0005-0000-0000-00002B000000}"/>
    <cellStyle name="Normal 4 2" xfId="51" xr:uid="{00000000-0005-0000-0000-00002C000000}"/>
    <cellStyle name="Notitie" xfId="35" xr:uid="{00000000-0005-0000-0000-00002D000000}"/>
    <cellStyle name="Ongeldig" xfId="36" xr:uid="{00000000-0005-0000-0000-00002E000000}"/>
    <cellStyle name="Percent" xfId="37" builtinId="5"/>
    <cellStyle name="Percent 2" xfId="44" xr:uid="{00000000-0005-0000-0000-000030000000}"/>
    <cellStyle name="Percent 2 2" xfId="50" xr:uid="{00000000-0005-0000-0000-000031000000}"/>
    <cellStyle name="Percent 2 2 2" xfId="56" xr:uid="{00000000-0005-0000-0000-000032000000}"/>
    <cellStyle name="Percent 2 2 3" xfId="58" xr:uid="{2C6FEA6B-42E7-4897-B54D-5934D102A901}"/>
    <cellStyle name="Percent 2 3" xfId="54" xr:uid="{00000000-0005-0000-0000-000033000000}"/>
    <cellStyle name="Titel" xfId="38" xr:uid="{00000000-0005-0000-0000-000034000000}"/>
    <cellStyle name="Totaal" xfId="39" xr:uid="{00000000-0005-0000-0000-000035000000}"/>
    <cellStyle name="Uitvoer" xfId="40" xr:uid="{00000000-0005-0000-0000-000036000000}"/>
    <cellStyle name="Verklarende tekst" xfId="41" xr:uid="{00000000-0005-0000-0000-000037000000}"/>
    <cellStyle name="Waarschuwingstekst" xfId="42" xr:uid="{00000000-0005-0000-0000-000038000000}"/>
  </cellStyles>
  <dxfs count="473">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auto="1"/>
        </patternFill>
      </fill>
    </dxf>
    <dxf>
      <fill>
        <patternFill>
          <bgColor rgb="FF00CCFF"/>
        </patternFill>
      </fill>
    </dxf>
    <dxf>
      <fill>
        <patternFill patternType="none">
          <bgColor auto="1"/>
        </patternFill>
      </fill>
    </dxf>
    <dxf>
      <fill>
        <patternFill>
          <bgColor rgb="FF00CCFF"/>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rgb="FF00CCFF"/>
        </patternFill>
      </fill>
    </dxf>
    <dxf>
      <fill>
        <patternFill>
          <bgColor rgb="FF00CCFF"/>
        </patternFill>
      </fill>
    </dxf>
    <dxf>
      <fill>
        <patternFill patternType="solid">
          <bgColor theme="0"/>
        </patternFill>
      </fill>
    </dxf>
    <dxf>
      <fill>
        <patternFill>
          <bgColor theme="0"/>
        </patternFill>
      </fill>
    </dxf>
    <dxf>
      <fill>
        <patternFill patternType="solid">
          <bgColor theme="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theme="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8"/>
        </patternFill>
      </fill>
    </dxf>
    <dxf>
      <fill>
        <patternFill>
          <bgColor indexed="8"/>
        </patternFill>
      </fill>
    </dxf>
    <dxf>
      <fill>
        <patternFill>
          <bgColor indexed="8"/>
        </patternFill>
      </fill>
    </dxf>
    <dxf>
      <fill>
        <patternFill>
          <bgColor indexed="8"/>
        </patternFill>
      </fill>
    </dxf>
    <dxf>
      <fill>
        <patternFill patternType="none">
          <bgColor indexed="65"/>
        </patternFill>
      </fill>
    </dxf>
    <dxf>
      <fill>
        <patternFill>
          <bgColor indexed="40"/>
        </patternFill>
      </fill>
    </dxf>
    <dxf>
      <font>
        <condense val="0"/>
        <extend val="0"/>
        <color auto="1"/>
      </font>
      <fill>
        <patternFill>
          <bgColor indexed="14"/>
        </patternFill>
      </fill>
    </dxf>
    <dxf>
      <fill>
        <patternFill patternType="none">
          <bgColor auto="1"/>
        </patternFill>
      </fill>
    </dxf>
    <dxf>
      <fill>
        <patternFill>
          <bgColor theme="0"/>
        </patternFill>
      </fill>
    </dxf>
    <dxf>
      <fill>
        <patternFill>
          <bgColor rgb="FFC0C0C0"/>
        </patternFill>
      </fill>
    </dxf>
    <dxf>
      <fill>
        <patternFill patternType="solid">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indexed="40"/>
        </patternFill>
      </fill>
    </dxf>
    <dxf>
      <fill>
        <patternFill>
          <bgColor indexed="14"/>
        </patternFill>
      </fill>
    </dxf>
    <dxf>
      <fill>
        <patternFill>
          <bgColor indexed="8"/>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theme="0" tint="-0.24994659260841701"/>
        </patternFill>
      </fill>
    </dxf>
    <dxf>
      <fill>
        <patternFill>
          <bgColor rgb="FFC0C0C0"/>
        </patternFill>
      </fill>
    </dxf>
    <dxf>
      <fill>
        <patternFill>
          <bgColor theme="0"/>
        </patternFill>
      </fill>
    </dxf>
    <dxf>
      <fill>
        <patternFill>
          <bgColor rgb="FFC0C0C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8"/>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ont>
        <condense val="0"/>
        <extend val="0"/>
        <color indexed="8"/>
      </font>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22"/>
        </patternFill>
      </fill>
    </dxf>
    <dxf>
      <fill>
        <patternFill>
          <bgColor indexed="14"/>
        </patternFill>
      </fill>
    </dxf>
    <dxf>
      <font>
        <condense val="0"/>
        <extend val="0"/>
        <color indexed="8"/>
      </font>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fgColor auto="1"/>
          <bgColor rgb="FFC0C0C0"/>
        </patternFill>
      </fill>
    </dxf>
    <dxf>
      <font>
        <b/>
        <i val="0"/>
      </font>
      <fill>
        <patternFill>
          <bgColor rgb="FFC0C0C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8"/>
        </patternFill>
      </fill>
    </dxf>
    <dxf>
      <fill>
        <patternFill>
          <bgColor indexed="8"/>
        </patternFill>
      </fill>
    </dxf>
  </dxfs>
  <tableStyles count="0" defaultTableStyle="TableStyleMedium2" defaultPivotStyle="PivotStyleLight16"/>
  <colors>
    <mruColors>
      <color rgb="FFFF990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3829050</xdr:colOff>
      <xdr:row>2</xdr:row>
      <xdr:rowOff>447675</xdr:rowOff>
    </xdr:from>
    <xdr:to>
      <xdr:col>2</xdr:col>
      <xdr:colOff>7000875</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391150" y="1409700"/>
          <a:ext cx="3171825"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LNG</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76200</xdr:colOff>
      <xdr:row>2</xdr:row>
      <xdr:rowOff>133350</xdr:rowOff>
    </xdr:from>
    <xdr:to>
      <xdr:col>2</xdr:col>
      <xdr:colOff>2543175</xdr:colOff>
      <xdr:row>2</xdr:row>
      <xdr:rowOff>1962150</xdr:rowOff>
    </xdr:to>
    <xdr:pic>
      <xdr:nvPicPr>
        <xdr:cNvPr id="16453" name="Picture 11" descr="GA_logo">
          <a:extLst>
            <a:ext uri="{FF2B5EF4-FFF2-40B4-BE49-F238E27FC236}">
              <a16:creationId xmlns:a16="http://schemas.microsoft.com/office/drawing/2014/main" id="{00000000-0008-0000-0300-0000454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95375"/>
          <a:ext cx="2466975" cy="182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3800475</xdr:colOff>
      <xdr:row>2</xdr:row>
      <xdr:rowOff>438150</xdr:rowOff>
    </xdr:from>
    <xdr:to>
      <xdr:col>2</xdr:col>
      <xdr:colOff>7429500</xdr:colOff>
      <xdr:row>2</xdr:row>
      <xdr:rowOff>1657350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38775"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LNG</a:t>
          </a:r>
        </a:p>
      </xdr:txBody>
    </xdr:sp>
    <xdr:clientData/>
  </xdr:twoCellAnchor>
  <xdr:twoCellAnchor>
    <xdr:from>
      <xdr:col>2</xdr:col>
      <xdr:colOff>57150</xdr:colOff>
      <xdr:row>2</xdr:row>
      <xdr:rowOff>95250</xdr:rowOff>
    </xdr:from>
    <xdr:to>
      <xdr:col>2</xdr:col>
      <xdr:colOff>2571750</xdr:colOff>
      <xdr:row>2</xdr:row>
      <xdr:rowOff>1971675</xdr:rowOff>
    </xdr:to>
    <xdr:pic>
      <xdr:nvPicPr>
        <xdr:cNvPr id="1220" name="Picture 76" descr="GA_logo">
          <a:extLst>
            <a:ext uri="{FF2B5EF4-FFF2-40B4-BE49-F238E27FC236}">
              <a16:creationId xmlns:a16="http://schemas.microsoft.com/office/drawing/2014/main" id="{00000000-0008-0000-0500-0000C40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95250</xdr:rowOff>
    </xdr:from>
    <xdr:to>
      <xdr:col>2</xdr:col>
      <xdr:colOff>2571750</xdr:colOff>
      <xdr:row>2</xdr:row>
      <xdr:rowOff>1971675</xdr:rowOff>
    </xdr:to>
    <xdr:pic>
      <xdr:nvPicPr>
        <xdr:cNvPr id="24587" name="Picture 3" descr="GA_logo">
          <a:extLst>
            <a:ext uri="{FF2B5EF4-FFF2-40B4-BE49-F238E27FC236}">
              <a16:creationId xmlns:a16="http://schemas.microsoft.com/office/drawing/2014/main" id="{00000000-0008-0000-0600-00000B6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305"/>
  <sheetViews>
    <sheetView tabSelected="1" zoomScale="50" zoomScaleNormal="50" zoomScaleSheetLayoutView="50" workbookViewId="0">
      <pane ySplit="3" topLeftCell="A4" activePane="bottomLeft" state="frozen"/>
      <selection pane="bottomLeft" activeCell="A3" sqref="A3"/>
    </sheetView>
  </sheetViews>
  <sheetFormatPr defaultColWidth="9.140625" defaultRowHeight="12.75" x14ac:dyDescent="0.2"/>
  <cols>
    <col min="1" max="1" width="9.7109375" customWidth="1"/>
    <col min="2" max="2" width="13.7109375" style="70" customWidth="1"/>
    <col min="3" max="3" width="123.42578125" style="2" customWidth="1"/>
    <col min="4" max="6" width="6.140625" customWidth="1"/>
    <col min="7" max="7" width="5.7109375" customWidth="1"/>
    <col min="8" max="24" width="6.140625" customWidth="1"/>
    <col min="25" max="25" width="2.42578125" style="27" hidden="1" customWidth="1"/>
    <col min="26" max="26" width="6.140625" style="27" customWidth="1"/>
    <col min="27" max="27" width="5.7109375" style="220" customWidth="1"/>
    <col min="28" max="61" width="9.140625" style="220"/>
  </cols>
  <sheetData>
    <row r="1" spans="1:61" ht="45" customHeight="1" thickBot="1" x14ac:dyDescent="0.25">
      <c r="A1" s="262" t="s">
        <v>367</v>
      </c>
      <c r="B1" s="263"/>
      <c r="C1" s="262"/>
      <c r="D1" s="264" t="s">
        <v>365</v>
      </c>
      <c r="E1" s="262"/>
      <c r="F1" s="262"/>
      <c r="G1" s="262"/>
      <c r="H1" s="262"/>
      <c r="I1" s="262"/>
      <c r="J1" s="262"/>
      <c r="K1" s="262"/>
      <c r="L1" s="262"/>
      <c r="M1" s="262"/>
      <c r="N1" s="262"/>
      <c r="O1" s="262"/>
      <c r="P1" s="262"/>
      <c r="Q1" s="262"/>
      <c r="R1" s="262"/>
      <c r="S1" s="262"/>
      <c r="T1" s="262"/>
      <c r="U1" s="262"/>
      <c r="V1" s="262"/>
      <c r="W1" s="262"/>
      <c r="X1" s="265" t="s">
        <v>366</v>
      </c>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c r="BA1"/>
      <c r="BB1"/>
      <c r="BC1"/>
      <c r="BD1"/>
      <c r="BE1"/>
      <c r="BF1"/>
      <c r="BG1"/>
      <c r="BH1"/>
      <c r="BI1"/>
    </row>
    <row r="2" spans="1:61" s="2" customFormat="1" ht="30.75" customHeight="1" thickBot="1" x14ac:dyDescent="0.25">
      <c r="A2" s="571" t="s">
        <v>1141</v>
      </c>
      <c r="B2" s="572"/>
      <c r="C2" s="572"/>
      <c r="D2" s="572"/>
      <c r="E2" s="572"/>
      <c r="F2" s="572"/>
      <c r="G2" s="572"/>
      <c r="H2" s="572"/>
      <c r="I2" s="572"/>
      <c r="J2" s="572"/>
      <c r="K2" s="572"/>
      <c r="L2" s="572"/>
      <c r="M2" s="572"/>
      <c r="N2" s="572"/>
      <c r="O2" s="572"/>
      <c r="P2" s="572"/>
      <c r="Q2" s="572"/>
      <c r="R2" s="572"/>
      <c r="S2" s="572"/>
      <c r="T2" s="572"/>
      <c r="U2" s="572"/>
      <c r="V2" s="572"/>
      <c r="W2" s="572"/>
      <c r="X2" s="573"/>
      <c r="Y2" s="47"/>
      <c r="Z2" s="50"/>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row>
    <row r="3" spans="1:61" ht="160.5" customHeight="1" thickBot="1" x14ac:dyDescent="0.25">
      <c r="A3" s="347" t="s">
        <v>135</v>
      </c>
      <c r="B3" s="48" t="s">
        <v>189</v>
      </c>
      <c r="C3" s="49" t="s">
        <v>429</v>
      </c>
      <c r="D3" s="5" t="s">
        <v>360</v>
      </c>
      <c r="E3" s="4" t="s">
        <v>430</v>
      </c>
      <c r="F3" s="5" t="s">
        <v>361</v>
      </c>
      <c r="G3" s="4" t="s">
        <v>430</v>
      </c>
      <c r="H3" s="5" t="s">
        <v>251</v>
      </c>
      <c r="I3" s="4" t="s">
        <v>430</v>
      </c>
      <c r="J3" s="5" t="s">
        <v>362</v>
      </c>
      <c r="K3" s="4" t="s">
        <v>430</v>
      </c>
      <c r="L3" s="5" t="s">
        <v>224</v>
      </c>
      <c r="M3" s="4" t="s">
        <v>430</v>
      </c>
      <c r="N3" s="5" t="s">
        <v>363</v>
      </c>
      <c r="O3" s="4" t="s">
        <v>430</v>
      </c>
      <c r="P3" s="5" t="s">
        <v>250</v>
      </c>
      <c r="Q3" s="4" t="s">
        <v>430</v>
      </c>
      <c r="R3" s="5" t="s">
        <v>364</v>
      </c>
      <c r="S3" s="4" t="s">
        <v>430</v>
      </c>
      <c r="T3" s="5" t="s">
        <v>223</v>
      </c>
      <c r="U3" s="4" t="s">
        <v>430</v>
      </c>
      <c r="V3" s="5" t="s">
        <v>393</v>
      </c>
      <c r="W3" s="4" t="s">
        <v>430</v>
      </c>
      <c r="X3" s="348" t="s">
        <v>558</v>
      </c>
      <c r="Z3" s="197"/>
    </row>
    <row r="4" spans="1:61" ht="33" customHeight="1" thickBot="1" x14ac:dyDescent="0.35">
      <c r="A4" s="325"/>
      <c r="B4" s="194">
        <v>100</v>
      </c>
      <c r="C4" s="574" t="s">
        <v>258</v>
      </c>
      <c r="D4" s="575"/>
      <c r="E4" s="575"/>
      <c r="F4" s="575"/>
      <c r="G4" s="575"/>
      <c r="H4" s="575"/>
      <c r="I4" s="575"/>
      <c r="J4" s="575"/>
      <c r="K4" s="575"/>
      <c r="L4" s="575"/>
      <c r="M4" s="575"/>
      <c r="N4" s="575"/>
      <c r="O4" s="575"/>
      <c r="P4" s="575"/>
      <c r="Q4" s="575"/>
      <c r="R4" s="575"/>
      <c r="S4" s="575"/>
      <c r="T4" s="575"/>
      <c r="U4" s="575"/>
      <c r="V4" s="575"/>
      <c r="W4" s="575"/>
      <c r="X4" s="576"/>
      <c r="Z4" s="158"/>
    </row>
    <row r="5" spans="1:61" ht="30" customHeight="1" thickBot="1" x14ac:dyDescent="0.5">
      <c r="A5" s="313"/>
      <c r="B5" s="174">
        <v>101</v>
      </c>
      <c r="C5" s="98" t="s">
        <v>433</v>
      </c>
      <c r="D5" s="24"/>
      <c r="E5" s="51"/>
      <c r="F5" s="24" t="s">
        <v>435</v>
      </c>
      <c r="G5" s="52"/>
      <c r="H5" s="25" t="s">
        <v>435</v>
      </c>
      <c r="I5" s="51"/>
      <c r="J5" s="24" t="s">
        <v>435</v>
      </c>
      <c r="K5" s="52"/>
      <c r="L5" s="25" t="s">
        <v>435</v>
      </c>
      <c r="M5" s="51"/>
      <c r="N5" s="24" t="s">
        <v>435</v>
      </c>
      <c r="O5" s="52"/>
      <c r="P5" s="25" t="s">
        <v>435</v>
      </c>
      <c r="Q5" s="51"/>
      <c r="R5" s="53"/>
      <c r="S5" s="52"/>
      <c r="T5" s="25" t="s">
        <v>435</v>
      </c>
      <c r="U5" s="51"/>
      <c r="V5" s="24" t="s">
        <v>435</v>
      </c>
      <c r="W5" s="51"/>
      <c r="X5" s="314"/>
      <c r="Z5" s="28"/>
    </row>
    <row r="6" spans="1:61" ht="30.75" customHeight="1" thickBot="1" x14ac:dyDescent="0.25">
      <c r="A6" s="315"/>
      <c r="B6" s="189" t="s">
        <v>399</v>
      </c>
      <c r="C6" s="414" t="s">
        <v>13</v>
      </c>
      <c r="D6" s="577"/>
      <c r="E6" s="578"/>
      <c r="F6" s="577"/>
      <c r="G6" s="578"/>
      <c r="H6" s="577"/>
      <c r="I6" s="578"/>
      <c r="J6" s="577"/>
      <c r="K6" s="578"/>
      <c r="L6" s="577"/>
      <c r="M6" s="578"/>
      <c r="N6" s="577"/>
      <c r="O6" s="578"/>
      <c r="P6" s="577"/>
      <c r="Q6" s="578"/>
      <c r="R6" s="577"/>
      <c r="S6" s="578"/>
      <c r="T6" s="577"/>
      <c r="U6" s="578"/>
      <c r="V6" s="577"/>
      <c r="W6" s="579"/>
      <c r="X6" s="316"/>
      <c r="Y6" s="27">
        <f>COUNTIF(D6:W6,"a")+COUNTIF(D6:W6,"s")</f>
        <v>0</v>
      </c>
      <c r="Z6" s="198"/>
    </row>
    <row r="7" spans="1:61" ht="30" customHeight="1" thickBot="1" x14ac:dyDescent="0.5">
      <c r="A7" s="315"/>
      <c r="B7" s="174">
        <v>102</v>
      </c>
      <c r="C7" s="99" t="s">
        <v>413</v>
      </c>
      <c r="D7" s="24"/>
      <c r="E7" s="52"/>
      <c r="F7" s="25" t="s">
        <v>435</v>
      </c>
      <c r="G7" s="51"/>
      <c r="H7" s="24" t="s">
        <v>435</v>
      </c>
      <c r="I7" s="52"/>
      <c r="J7" s="25" t="s">
        <v>435</v>
      </c>
      <c r="K7" s="51"/>
      <c r="L7" s="24" t="s">
        <v>435</v>
      </c>
      <c r="M7" s="54"/>
      <c r="N7" s="25" t="s">
        <v>435</v>
      </c>
      <c r="O7" s="55"/>
      <c r="P7" s="24" t="s">
        <v>435</v>
      </c>
      <c r="Q7" s="52"/>
      <c r="R7" s="25"/>
      <c r="S7" s="51"/>
      <c r="T7" s="53"/>
      <c r="U7" s="52"/>
      <c r="V7" s="55"/>
      <c r="W7" s="51"/>
      <c r="X7" s="314"/>
      <c r="Z7" s="28"/>
    </row>
    <row r="8" spans="1:61" ht="45" customHeight="1" x14ac:dyDescent="0.2">
      <c r="A8" s="315"/>
      <c r="B8" s="172" t="s">
        <v>391</v>
      </c>
      <c r="C8" s="100" t="s">
        <v>551</v>
      </c>
      <c r="D8" s="565"/>
      <c r="E8" s="567"/>
      <c r="F8" s="565"/>
      <c r="G8" s="567"/>
      <c r="H8" s="565"/>
      <c r="I8" s="567"/>
      <c r="J8" s="565"/>
      <c r="K8" s="567"/>
      <c r="L8" s="565"/>
      <c r="M8" s="567"/>
      <c r="N8" s="565"/>
      <c r="O8" s="567"/>
      <c r="P8" s="565"/>
      <c r="Q8" s="567"/>
      <c r="R8" s="565"/>
      <c r="S8" s="567"/>
      <c r="T8" s="565"/>
      <c r="U8" s="567"/>
      <c r="V8" s="565"/>
      <c r="W8" s="566"/>
      <c r="X8" s="316"/>
      <c r="Y8" s="27">
        <f>COUNTIF(D8:W8,"a")+COUNTIF(D8:W8,"s")</f>
        <v>0</v>
      </c>
      <c r="Z8" s="198"/>
    </row>
    <row r="9" spans="1:61" ht="30.75" customHeight="1" x14ac:dyDescent="0.2">
      <c r="A9" s="315"/>
      <c r="B9" s="172" t="s">
        <v>392</v>
      </c>
      <c r="C9" s="101" t="s">
        <v>28</v>
      </c>
      <c r="D9" s="569"/>
      <c r="E9" s="570"/>
      <c r="F9" s="569"/>
      <c r="G9" s="570"/>
      <c r="H9" s="569"/>
      <c r="I9" s="570"/>
      <c r="J9" s="569"/>
      <c r="K9" s="570"/>
      <c r="L9" s="569"/>
      <c r="M9" s="570"/>
      <c r="N9" s="569"/>
      <c r="O9" s="570"/>
      <c r="P9" s="569"/>
      <c r="Q9" s="570"/>
      <c r="R9" s="569"/>
      <c r="S9" s="570"/>
      <c r="T9" s="569"/>
      <c r="U9" s="570"/>
      <c r="V9" s="569"/>
      <c r="W9" s="582"/>
      <c r="X9" s="316"/>
      <c r="Y9" s="27">
        <f>COUNTIF(D9:W9,"a")+COUNTIF(D9:W9,"s")</f>
        <v>0</v>
      </c>
      <c r="Z9" s="198"/>
    </row>
    <row r="10" spans="1:61" ht="45" customHeight="1" thickBot="1" x14ac:dyDescent="0.25">
      <c r="A10" s="315"/>
      <c r="B10" s="187" t="s">
        <v>546</v>
      </c>
      <c r="C10" s="105" t="s">
        <v>75</v>
      </c>
      <c r="D10" s="563"/>
      <c r="E10" s="568"/>
      <c r="F10" s="563"/>
      <c r="G10" s="568"/>
      <c r="H10" s="563"/>
      <c r="I10" s="568"/>
      <c r="J10" s="563"/>
      <c r="K10" s="568"/>
      <c r="L10" s="563"/>
      <c r="M10" s="568"/>
      <c r="N10" s="563"/>
      <c r="O10" s="568"/>
      <c r="P10" s="563"/>
      <c r="Q10" s="568"/>
      <c r="R10" s="563"/>
      <c r="S10" s="568"/>
      <c r="T10" s="563"/>
      <c r="U10" s="568"/>
      <c r="V10" s="563"/>
      <c r="W10" s="564"/>
      <c r="X10" s="316"/>
      <c r="Y10" s="27">
        <f>COUNTIF(D10:W10,"a")+COUNTIF(D10:W10,"s")</f>
        <v>0</v>
      </c>
      <c r="Z10" s="198"/>
    </row>
    <row r="11" spans="1:61" ht="30" customHeight="1" thickBot="1" x14ac:dyDescent="0.5">
      <c r="A11" s="315"/>
      <c r="B11" s="174">
        <v>103</v>
      </c>
      <c r="C11" s="99" t="s">
        <v>369</v>
      </c>
      <c r="D11" s="24"/>
      <c r="E11" s="52"/>
      <c r="F11" s="25" t="s">
        <v>435</v>
      </c>
      <c r="G11" s="51"/>
      <c r="H11" s="24" t="s">
        <v>435</v>
      </c>
      <c r="I11" s="52"/>
      <c r="J11" s="25" t="s">
        <v>435</v>
      </c>
      <c r="K11" s="51"/>
      <c r="L11" s="24" t="s">
        <v>435</v>
      </c>
      <c r="M11" s="52"/>
      <c r="N11" s="25" t="s">
        <v>435</v>
      </c>
      <c r="O11" s="51"/>
      <c r="P11" s="24" t="s">
        <v>435</v>
      </c>
      <c r="Q11" s="52"/>
      <c r="R11" s="25"/>
      <c r="S11" s="51"/>
      <c r="T11" s="24" t="s">
        <v>435</v>
      </c>
      <c r="U11" s="52"/>
      <c r="V11" s="25" t="s">
        <v>435</v>
      </c>
      <c r="W11" s="51"/>
      <c r="X11" s="314"/>
      <c r="Z11" s="28"/>
    </row>
    <row r="12" spans="1:61" ht="30.75" customHeight="1" x14ac:dyDescent="0.2">
      <c r="A12" s="315"/>
      <c r="B12" s="172" t="s">
        <v>547</v>
      </c>
      <c r="C12" s="101" t="s">
        <v>411</v>
      </c>
      <c r="D12" s="565"/>
      <c r="E12" s="567"/>
      <c r="F12" s="565"/>
      <c r="G12" s="567"/>
      <c r="H12" s="565"/>
      <c r="I12" s="567"/>
      <c r="J12" s="565"/>
      <c r="K12" s="567"/>
      <c r="L12" s="565"/>
      <c r="M12" s="567"/>
      <c r="N12" s="565"/>
      <c r="O12" s="567"/>
      <c r="P12" s="565"/>
      <c r="Q12" s="567"/>
      <c r="R12" s="565"/>
      <c r="S12" s="567"/>
      <c r="T12" s="565"/>
      <c r="U12" s="567"/>
      <c r="V12" s="565"/>
      <c r="W12" s="566"/>
      <c r="X12" s="316"/>
      <c r="Y12" s="27">
        <f>COUNTIF(D12:W12,"a")+COUNTIF(D12:W12,"s")</f>
        <v>0</v>
      </c>
      <c r="Z12" s="198"/>
    </row>
    <row r="13" spans="1:61" ht="45" customHeight="1" x14ac:dyDescent="0.2">
      <c r="A13" s="315"/>
      <c r="B13" s="187" t="s">
        <v>548</v>
      </c>
      <c r="C13" s="103" t="s">
        <v>532</v>
      </c>
      <c r="D13" s="569"/>
      <c r="E13" s="570"/>
      <c r="F13" s="569"/>
      <c r="G13" s="570"/>
      <c r="H13" s="569"/>
      <c r="I13" s="570"/>
      <c r="J13" s="569"/>
      <c r="K13" s="570"/>
      <c r="L13" s="569"/>
      <c r="M13" s="570"/>
      <c r="N13" s="569"/>
      <c r="O13" s="570"/>
      <c r="P13" s="569"/>
      <c r="Q13" s="570"/>
      <c r="R13" s="569"/>
      <c r="S13" s="570"/>
      <c r="T13" s="569"/>
      <c r="U13" s="570"/>
      <c r="V13" s="569"/>
      <c r="W13" s="582"/>
      <c r="X13" s="316"/>
      <c r="Y13" s="27">
        <f>COUNTIF(D13:W13,"a")+COUNTIF(D13:W13,"s")</f>
        <v>0</v>
      </c>
      <c r="Z13" s="198"/>
    </row>
    <row r="14" spans="1:61" ht="30.75" customHeight="1" x14ac:dyDescent="0.2">
      <c r="A14" s="315"/>
      <c r="B14" s="173" t="s">
        <v>549</v>
      </c>
      <c r="C14" s="104" t="s">
        <v>541</v>
      </c>
      <c r="D14" s="569"/>
      <c r="E14" s="570"/>
      <c r="F14" s="569"/>
      <c r="G14" s="570"/>
      <c r="H14" s="569"/>
      <c r="I14" s="570"/>
      <c r="J14" s="569"/>
      <c r="K14" s="570"/>
      <c r="L14" s="569"/>
      <c r="M14" s="570"/>
      <c r="N14" s="569"/>
      <c r="O14" s="570"/>
      <c r="P14" s="569"/>
      <c r="Q14" s="570"/>
      <c r="R14" s="569"/>
      <c r="S14" s="570"/>
      <c r="T14" s="569"/>
      <c r="U14" s="570"/>
      <c r="V14" s="569"/>
      <c r="W14" s="582"/>
      <c r="X14" s="316"/>
      <c r="Y14" s="27">
        <f>COUNTIF(D14:W14,"a")+COUNTIF(D14:W14,"s")</f>
        <v>0</v>
      </c>
      <c r="Z14" s="198"/>
    </row>
    <row r="15" spans="1:61" ht="30.75" customHeight="1" thickBot="1" x14ac:dyDescent="0.25">
      <c r="A15" s="315"/>
      <c r="B15" s="187" t="s">
        <v>550</v>
      </c>
      <c r="C15" s="102" t="s">
        <v>542</v>
      </c>
      <c r="D15" s="563"/>
      <c r="E15" s="568"/>
      <c r="F15" s="563"/>
      <c r="G15" s="568"/>
      <c r="H15" s="563"/>
      <c r="I15" s="568"/>
      <c r="J15" s="563"/>
      <c r="K15" s="568"/>
      <c r="L15" s="563"/>
      <c r="M15" s="568"/>
      <c r="N15" s="563"/>
      <c r="O15" s="568"/>
      <c r="P15" s="563"/>
      <c r="Q15" s="568"/>
      <c r="R15" s="563"/>
      <c r="S15" s="568"/>
      <c r="T15" s="563"/>
      <c r="U15" s="568"/>
      <c r="V15" s="563"/>
      <c r="W15" s="564"/>
      <c r="X15" s="316"/>
      <c r="Y15" s="27">
        <f>COUNTIF(D15:W15,"a")+COUNTIF(D15:W15,"s")</f>
        <v>0</v>
      </c>
      <c r="Z15" s="198"/>
    </row>
    <row r="16" spans="1:61" ht="30" customHeight="1" thickBot="1" x14ac:dyDescent="0.5">
      <c r="A16" s="315"/>
      <c r="B16" s="174">
        <v>104</v>
      </c>
      <c r="C16" s="99" t="s">
        <v>415</v>
      </c>
      <c r="D16" s="24" t="s">
        <v>435</v>
      </c>
      <c r="E16" s="52"/>
      <c r="F16" s="25" t="s">
        <v>435</v>
      </c>
      <c r="G16" s="51"/>
      <c r="H16" s="53"/>
      <c r="I16" s="52"/>
      <c r="J16" s="56"/>
      <c r="K16" s="51"/>
      <c r="L16" s="53"/>
      <c r="M16" s="52"/>
      <c r="N16" s="56"/>
      <c r="O16" s="51"/>
      <c r="P16" s="53"/>
      <c r="Q16" s="52"/>
      <c r="R16" s="56"/>
      <c r="S16" s="51"/>
      <c r="T16" s="53"/>
      <c r="U16" s="52"/>
      <c r="V16" s="55"/>
      <c r="W16" s="51"/>
      <c r="X16" s="314"/>
      <c r="Z16" s="28"/>
    </row>
    <row r="17" spans="1:26" ht="30.75" customHeight="1" x14ac:dyDescent="0.2">
      <c r="A17" s="315"/>
      <c r="B17" s="172" t="s">
        <v>410</v>
      </c>
      <c r="C17" s="101" t="s">
        <v>477</v>
      </c>
      <c r="D17" s="565"/>
      <c r="E17" s="567"/>
      <c r="F17" s="565"/>
      <c r="G17" s="567"/>
      <c r="H17" s="565"/>
      <c r="I17" s="567"/>
      <c r="J17" s="565"/>
      <c r="K17" s="567"/>
      <c r="L17" s="565"/>
      <c r="M17" s="567"/>
      <c r="N17" s="565"/>
      <c r="O17" s="567"/>
      <c r="P17" s="565"/>
      <c r="Q17" s="567"/>
      <c r="R17" s="565"/>
      <c r="S17" s="567"/>
      <c r="T17" s="565"/>
      <c r="U17" s="567"/>
      <c r="V17" s="565"/>
      <c r="W17" s="566"/>
      <c r="X17" s="316"/>
      <c r="Y17" s="27">
        <f>COUNTIF(D17:W17,"a")+COUNTIF(D17:W17,"s")</f>
        <v>0</v>
      </c>
      <c r="Z17" s="198"/>
    </row>
    <row r="18" spans="1:26" ht="69.599999999999994" customHeight="1" thickBot="1" x14ac:dyDescent="0.25">
      <c r="A18" s="315"/>
      <c r="B18" s="187" t="s">
        <v>409</v>
      </c>
      <c r="C18" s="105" t="s">
        <v>513</v>
      </c>
      <c r="D18" s="563"/>
      <c r="E18" s="568"/>
      <c r="F18" s="563"/>
      <c r="G18" s="568"/>
      <c r="H18" s="563"/>
      <c r="I18" s="568"/>
      <c r="J18" s="563"/>
      <c r="K18" s="568"/>
      <c r="L18" s="563"/>
      <c r="M18" s="568"/>
      <c r="N18" s="563"/>
      <c r="O18" s="568"/>
      <c r="P18" s="563"/>
      <c r="Q18" s="568"/>
      <c r="R18" s="563"/>
      <c r="S18" s="568"/>
      <c r="T18" s="563"/>
      <c r="U18" s="568"/>
      <c r="V18" s="563"/>
      <c r="W18" s="564"/>
      <c r="X18" s="316"/>
      <c r="Y18" s="27">
        <f>COUNTIF(D18:W18,"a")+COUNTIF(D18:W18,"s")</f>
        <v>0</v>
      </c>
      <c r="Z18" s="198"/>
    </row>
    <row r="19" spans="1:26" ht="30" customHeight="1" thickBot="1" x14ac:dyDescent="0.5">
      <c r="A19" s="315"/>
      <c r="B19" s="174">
        <v>105</v>
      </c>
      <c r="C19" s="98" t="s">
        <v>371</v>
      </c>
      <c r="D19" s="24"/>
      <c r="E19" s="57"/>
      <c r="F19" s="25" t="s">
        <v>435</v>
      </c>
      <c r="G19" s="58"/>
      <c r="H19" s="24" t="s">
        <v>435</v>
      </c>
      <c r="I19" s="57"/>
      <c r="J19" s="25" t="s">
        <v>435</v>
      </c>
      <c r="K19" s="58"/>
      <c r="L19" s="24" t="s">
        <v>435</v>
      </c>
      <c r="M19" s="57"/>
      <c r="N19" s="25" t="s">
        <v>435</v>
      </c>
      <c r="O19" s="58"/>
      <c r="P19" s="24" t="s">
        <v>435</v>
      </c>
      <c r="Q19" s="57"/>
      <c r="R19" s="25"/>
      <c r="S19" s="58"/>
      <c r="T19" s="24"/>
      <c r="U19" s="57"/>
      <c r="V19" s="25" t="s">
        <v>435</v>
      </c>
      <c r="W19" s="51"/>
      <c r="X19" s="314"/>
      <c r="Z19" s="28"/>
    </row>
    <row r="20" spans="1:26" ht="30.75" customHeight="1" x14ac:dyDescent="0.2">
      <c r="A20" s="315"/>
      <c r="B20" s="172" t="s">
        <v>437</v>
      </c>
      <c r="C20" s="106" t="s">
        <v>344</v>
      </c>
      <c r="D20" s="565"/>
      <c r="E20" s="567"/>
      <c r="F20" s="565"/>
      <c r="G20" s="567"/>
      <c r="H20" s="565"/>
      <c r="I20" s="567"/>
      <c r="J20" s="565"/>
      <c r="K20" s="567"/>
      <c r="L20" s="565"/>
      <c r="M20" s="567"/>
      <c r="N20" s="565"/>
      <c r="O20" s="567"/>
      <c r="P20" s="565"/>
      <c r="Q20" s="567"/>
      <c r="R20" s="565"/>
      <c r="S20" s="567"/>
      <c r="T20" s="565"/>
      <c r="U20" s="567"/>
      <c r="V20" s="565"/>
      <c r="W20" s="566"/>
      <c r="X20" s="316"/>
      <c r="Y20" s="27">
        <f>COUNTIF(D20:W20,"a")+COUNTIF(D20:W20,"s")</f>
        <v>0</v>
      </c>
      <c r="Z20" s="198"/>
    </row>
    <row r="21" spans="1:26" ht="45" customHeight="1" x14ac:dyDescent="0.2">
      <c r="A21" s="315"/>
      <c r="B21" s="187" t="s">
        <v>389</v>
      </c>
      <c r="C21" s="103" t="s">
        <v>416</v>
      </c>
      <c r="D21" s="580"/>
      <c r="E21" s="581"/>
      <c r="F21" s="580"/>
      <c r="G21" s="581"/>
      <c r="H21" s="580"/>
      <c r="I21" s="581"/>
      <c r="J21" s="580"/>
      <c r="K21" s="581"/>
      <c r="L21" s="580"/>
      <c r="M21" s="581"/>
      <c r="N21" s="580"/>
      <c r="O21" s="581"/>
      <c r="P21" s="580"/>
      <c r="Q21" s="581"/>
      <c r="R21" s="580"/>
      <c r="S21" s="581"/>
      <c r="T21" s="580"/>
      <c r="U21" s="581"/>
      <c r="V21" s="580"/>
      <c r="W21" s="591"/>
      <c r="X21" s="321"/>
      <c r="Y21" s="27">
        <f>COUNTIF(D21:W21,"a")+COUNTIF(D21:W21,"s")</f>
        <v>0</v>
      </c>
      <c r="Z21" s="198"/>
    </row>
    <row r="22" spans="1:26" ht="30.75" customHeight="1" thickBot="1" x14ac:dyDescent="0.25">
      <c r="A22" s="323"/>
      <c r="B22" s="188" t="s">
        <v>390</v>
      </c>
      <c r="C22" s="154" t="s">
        <v>270</v>
      </c>
      <c r="D22" s="563"/>
      <c r="E22" s="568"/>
      <c r="F22" s="563"/>
      <c r="G22" s="568"/>
      <c r="H22" s="563"/>
      <c r="I22" s="568"/>
      <c r="J22" s="563"/>
      <c r="K22" s="568"/>
      <c r="L22" s="563"/>
      <c r="M22" s="568"/>
      <c r="N22" s="563"/>
      <c r="O22" s="568"/>
      <c r="P22" s="563"/>
      <c r="Q22" s="568"/>
      <c r="R22" s="563"/>
      <c r="S22" s="568"/>
      <c r="T22" s="563"/>
      <c r="U22" s="568"/>
      <c r="V22" s="563"/>
      <c r="W22" s="564"/>
      <c r="X22" s="324"/>
      <c r="Y22" s="27">
        <f>COUNTIF(D22:W22,"a")+COUNTIF(D22:W22,"s")</f>
        <v>0</v>
      </c>
      <c r="Z22" s="198"/>
    </row>
    <row r="23" spans="1:26" ht="30" customHeight="1" thickBot="1" x14ac:dyDescent="0.5">
      <c r="A23" s="325"/>
      <c r="B23" s="240">
        <v>106</v>
      </c>
      <c r="C23" s="368" t="s">
        <v>83</v>
      </c>
      <c r="D23" s="369"/>
      <c r="E23" s="370"/>
      <c r="F23" s="371" t="s">
        <v>435</v>
      </c>
      <c r="G23" s="372"/>
      <c r="H23" s="369"/>
      <c r="I23" s="370"/>
      <c r="J23" s="372"/>
      <c r="K23" s="372"/>
      <c r="L23" s="21" t="s">
        <v>435</v>
      </c>
      <c r="M23" s="370"/>
      <c r="N23" s="372"/>
      <c r="O23" s="372"/>
      <c r="P23" s="369"/>
      <c r="Q23" s="370"/>
      <c r="R23" s="372"/>
      <c r="S23" s="372"/>
      <c r="T23" s="369"/>
      <c r="U23" s="370"/>
      <c r="V23" s="372"/>
      <c r="W23" s="373"/>
      <c r="X23" s="374"/>
      <c r="Z23" s="28"/>
    </row>
    <row r="24" spans="1:26" ht="45" customHeight="1" x14ac:dyDescent="0.2">
      <c r="A24" s="315"/>
      <c r="B24" s="172" t="s">
        <v>91</v>
      </c>
      <c r="C24" s="108" t="s">
        <v>345</v>
      </c>
      <c r="D24" s="565"/>
      <c r="E24" s="567"/>
      <c r="F24" s="565"/>
      <c r="G24" s="567"/>
      <c r="H24" s="565"/>
      <c r="I24" s="567"/>
      <c r="J24" s="565"/>
      <c r="K24" s="567"/>
      <c r="L24" s="565"/>
      <c r="M24" s="567"/>
      <c r="N24" s="565"/>
      <c r="O24" s="567"/>
      <c r="P24" s="565"/>
      <c r="Q24" s="567"/>
      <c r="R24" s="565"/>
      <c r="S24" s="567"/>
      <c r="T24" s="565"/>
      <c r="U24" s="567"/>
      <c r="V24" s="565"/>
      <c r="W24" s="566"/>
      <c r="X24" s="316"/>
      <c r="Y24" s="27">
        <f t="shared" ref="Y24:Y38" si="0">COUNTIF(D24:W24,"a")+COUNTIF(D24:W24,"s")</f>
        <v>0</v>
      </c>
      <c r="Z24" s="198"/>
    </row>
    <row r="25" spans="1:26" ht="45" customHeight="1" x14ac:dyDescent="0.2">
      <c r="A25" s="315"/>
      <c r="B25" s="173" t="s">
        <v>110</v>
      </c>
      <c r="C25" s="109" t="s">
        <v>426</v>
      </c>
      <c r="D25" s="569"/>
      <c r="E25" s="570"/>
      <c r="F25" s="569"/>
      <c r="G25" s="570"/>
      <c r="H25" s="569"/>
      <c r="I25" s="570"/>
      <c r="J25" s="569"/>
      <c r="K25" s="570"/>
      <c r="L25" s="569"/>
      <c r="M25" s="570"/>
      <c r="N25" s="569"/>
      <c r="O25" s="570"/>
      <c r="P25" s="569"/>
      <c r="Q25" s="570"/>
      <c r="R25" s="569"/>
      <c r="S25" s="570"/>
      <c r="T25" s="569"/>
      <c r="U25" s="570"/>
      <c r="V25" s="569"/>
      <c r="W25" s="582"/>
      <c r="X25" s="316"/>
      <c r="Y25" s="27">
        <f t="shared" si="0"/>
        <v>0</v>
      </c>
      <c r="Z25" s="198"/>
    </row>
    <row r="26" spans="1:26" ht="45" customHeight="1" x14ac:dyDescent="0.2">
      <c r="A26" s="315"/>
      <c r="B26" s="173" t="s">
        <v>109</v>
      </c>
      <c r="C26" s="109" t="s">
        <v>184</v>
      </c>
      <c r="D26" s="569"/>
      <c r="E26" s="570"/>
      <c r="F26" s="569"/>
      <c r="G26" s="570"/>
      <c r="H26" s="569"/>
      <c r="I26" s="570"/>
      <c r="J26" s="569"/>
      <c r="K26" s="570"/>
      <c r="L26" s="569"/>
      <c r="M26" s="570"/>
      <c r="N26" s="569"/>
      <c r="O26" s="570"/>
      <c r="P26" s="569"/>
      <c r="Q26" s="570"/>
      <c r="R26" s="569"/>
      <c r="S26" s="570"/>
      <c r="T26" s="569"/>
      <c r="U26" s="570"/>
      <c r="V26" s="569"/>
      <c r="W26" s="582"/>
      <c r="X26" s="316"/>
      <c r="Y26" s="27">
        <f t="shared" si="0"/>
        <v>0</v>
      </c>
      <c r="Z26" s="198"/>
    </row>
    <row r="27" spans="1:26" ht="45" customHeight="1" x14ac:dyDescent="0.2">
      <c r="A27" s="315"/>
      <c r="B27" s="173" t="s">
        <v>108</v>
      </c>
      <c r="C27" s="109" t="s">
        <v>257</v>
      </c>
      <c r="D27" s="569"/>
      <c r="E27" s="570"/>
      <c r="F27" s="569"/>
      <c r="G27" s="570"/>
      <c r="H27" s="569"/>
      <c r="I27" s="570"/>
      <c r="J27" s="569"/>
      <c r="K27" s="570"/>
      <c r="L27" s="569"/>
      <c r="M27" s="570"/>
      <c r="N27" s="569"/>
      <c r="O27" s="570"/>
      <c r="P27" s="569"/>
      <c r="Q27" s="570"/>
      <c r="R27" s="569"/>
      <c r="S27" s="570"/>
      <c r="T27" s="569"/>
      <c r="U27" s="570"/>
      <c r="V27" s="569"/>
      <c r="W27" s="582"/>
      <c r="X27" s="316"/>
      <c r="Y27" s="27">
        <f t="shared" si="0"/>
        <v>0</v>
      </c>
      <c r="Z27" s="198"/>
    </row>
    <row r="28" spans="1:26" ht="45" customHeight="1" x14ac:dyDescent="0.2">
      <c r="A28" s="315"/>
      <c r="B28" s="173" t="s">
        <v>107</v>
      </c>
      <c r="C28" s="109" t="s">
        <v>84</v>
      </c>
      <c r="D28" s="569"/>
      <c r="E28" s="570"/>
      <c r="F28" s="569"/>
      <c r="G28" s="570"/>
      <c r="H28" s="569"/>
      <c r="I28" s="570"/>
      <c r="J28" s="569"/>
      <c r="K28" s="570"/>
      <c r="L28" s="569"/>
      <c r="M28" s="570"/>
      <c r="N28" s="569"/>
      <c r="O28" s="570"/>
      <c r="P28" s="569"/>
      <c r="Q28" s="570"/>
      <c r="R28" s="569"/>
      <c r="S28" s="570"/>
      <c r="T28" s="569"/>
      <c r="U28" s="570"/>
      <c r="V28" s="569"/>
      <c r="W28" s="582"/>
      <c r="X28" s="316"/>
      <c r="Y28" s="27">
        <f t="shared" si="0"/>
        <v>0</v>
      </c>
      <c r="Z28" s="198"/>
    </row>
    <row r="29" spans="1:26" ht="45" customHeight="1" x14ac:dyDescent="0.2">
      <c r="A29" s="315"/>
      <c r="B29" s="173" t="s">
        <v>106</v>
      </c>
      <c r="C29" s="109" t="s">
        <v>276</v>
      </c>
      <c r="D29" s="569"/>
      <c r="E29" s="570"/>
      <c r="F29" s="569"/>
      <c r="G29" s="570"/>
      <c r="H29" s="569"/>
      <c r="I29" s="570"/>
      <c r="J29" s="569"/>
      <c r="K29" s="570"/>
      <c r="L29" s="569"/>
      <c r="M29" s="570"/>
      <c r="N29" s="569"/>
      <c r="O29" s="570"/>
      <c r="P29" s="569"/>
      <c r="Q29" s="570"/>
      <c r="R29" s="569"/>
      <c r="S29" s="570"/>
      <c r="T29" s="569"/>
      <c r="U29" s="570"/>
      <c r="V29" s="569"/>
      <c r="W29" s="582"/>
      <c r="X29" s="316"/>
      <c r="Y29" s="27">
        <f t="shared" si="0"/>
        <v>0</v>
      </c>
      <c r="Z29" s="198"/>
    </row>
    <row r="30" spans="1:26" ht="27" customHeight="1" x14ac:dyDescent="0.2">
      <c r="A30" s="315"/>
      <c r="B30" s="173" t="s">
        <v>103</v>
      </c>
      <c r="C30" s="109" t="s">
        <v>85</v>
      </c>
      <c r="D30" s="569"/>
      <c r="E30" s="570"/>
      <c r="F30" s="569"/>
      <c r="G30" s="570"/>
      <c r="H30" s="569"/>
      <c r="I30" s="570"/>
      <c r="J30" s="569"/>
      <c r="K30" s="570"/>
      <c r="L30" s="569"/>
      <c r="M30" s="570"/>
      <c r="N30" s="569"/>
      <c r="O30" s="570"/>
      <c r="P30" s="569"/>
      <c r="Q30" s="570"/>
      <c r="R30" s="569"/>
      <c r="S30" s="570"/>
      <c r="T30" s="569"/>
      <c r="U30" s="570"/>
      <c r="V30" s="569"/>
      <c r="W30" s="582"/>
      <c r="X30" s="316"/>
      <c r="Y30" s="27">
        <f t="shared" si="0"/>
        <v>0</v>
      </c>
      <c r="Z30" s="198"/>
    </row>
    <row r="31" spans="1:26" ht="27" customHeight="1" x14ac:dyDescent="0.2">
      <c r="A31" s="315"/>
      <c r="B31" s="173" t="s">
        <v>104</v>
      </c>
      <c r="C31" s="109" t="s">
        <v>388</v>
      </c>
      <c r="D31" s="569"/>
      <c r="E31" s="570"/>
      <c r="F31" s="569"/>
      <c r="G31" s="570"/>
      <c r="H31" s="569"/>
      <c r="I31" s="570"/>
      <c r="J31" s="569"/>
      <c r="K31" s="570"/>
      <c r="L31" s="569"/>
      <c r="M31" s="570"/>
      <c r="N31" s="569"/>
      <c r="O31" s="570"/>
      <c r="P31" s="569"/>
      <c r="Q31" s="570"/>
      <c r="R31" s="569"/>
      <c r="S31" s="570"/>
      <c r="T31" s="569"/>
      <c r="U31" s="570"/>
      <c r="V31" s="569"/>
      <c r="W31" s="582"/>
      <c r="X31" s="316"/>
      <c r="Y31" s="27">
        <f t="shared" si="0"/>
        <v>0</v>
      </c>
      <c r="Z31" s="198"/>
    </row>
    <row r="32" spans="1:26" ht="27" customHeight="1" x14ac:dyDescent="0.2">
      <c r="A32" s="315"/>
      <c r="B32" s="173" t="s">
        <v>105</v>
      </c>
      <c r="C32" s="109" t="s">
        <v>256</v>
      </c>
      <c r="D32" s="569"/>
      <c r="E32" s="570"/>
      <c r="F32" s="569"/>
      <c r="G32" s="570"/>
      <c r="H32" s="569"/>
      <c r="I32" s="570"/>
      <c r="J32" s="569"/>
      <c r="K32" s="570"/>
      <c r="L32" s="569"/>
      <c r="M32" s="570"/>
      <c r="N32" s="569"/>
      <c r="O32" s="570"/>
      <c r="P32" s="569"/>
      <c r="Q32" s="570"/>
      <c r="R32" s="569"/>
      <c r="S32" s="570"/>
      <c r="T32" s="569"/>
      <c r="U32" s="570"/>
      <c r="V32" s="569"/>
      <c r="W32" s="582"/>
      <c r="X32" s="316"/>
      <c r="Y32" s="27">
        <f t="shared" si="0"/>
        <v>0</v>
      </c>
      <c r="Z32" s="198"/>
    </row>
    <row r="33" spans="1:61" ht="27" customHeight="1" x14ac:dyDescent="0.2">
      <c r="A33" s="315"/>
      <c r="B33" s="173" t="s">
        <v>93</v>
      </c>
      <c r="C33" s="109" t="s">
        <v>26</v>
      </c>
      <c r="D33" s="569"/>
      <c r="E33" s="570"/>
      <c r="F33" s="569"/>
      <c r="G33" s="570"/>
      <c r="H33" s="569"/>
      <c r="I33" s="570"/>
      <c r="J33" s="569"/>
      <c r="K33" s="570"/>
      <c r="L33" s="569"/>
      <c r="M33" s="570"/>
      <c r="N33" s="569"/>
      <c r="O33" s="570"/>
      <c r="P33" s="569"/>
      <c r="Q33" s="570"/>
      <c r="R33" s="569"/>
      <c r="S33" s="570"/>
      <c r="T33" s="569"/>
      <c r="U33" s="570"/>
      <c r="V33" s="569"/>
      <c r="W33" s="582"/>
      <c r="X33" s="316"/>
      <c r="Y33" s="27">
        <f t="shared" si="0"/>
        <v>0</v>
      </c>
      <c r="Z33" s="198"/>
    </row>
    <row r="34" spans="1:61" ht="27" customHeight="1" x14ac:dyDescent="0.2">
      <c r="A34" s="315"/>
      <c r="B34" s="173" t="s">
        <v>92</v>
      </c>
      <c r="C34" s="109" t="s">
        <v>55</v>
      </c>
      <c r="D34" s="569"/>
      <c r="E34" s="570"/>
      <c r="F34" s="569"/>
      <c r="G34" s="570"/>
      <c r="H34" s="569"/>
      <c r="I34" s="570"/>
      <c r="J34" s="569"/>
      <c r="K34" s="570"/>
      <c r="L34" s="569"/>
      <c r="M34" s="570"/>
      <c r="N34" s="569"/>
      <c r="O34" s="570"/>
      <c r="P34" s="569"/>
      <c r="Q34" s="570"/>
      <c r="R34" s="569"/>
      <c r="S34" s="570"/>
      <c r="T34" s="569"/>
      <c r="U34" s="570"/>
      <c r="V34" s="569"/>
      <c r="W34" s="582"/>
      <c r="X34" s="316"/>
      <c r="Y34" s="27">
        <f t="shared" si="0"/>
        <v>0</v>
      </c>
      <c r="Z34" s="198"/>
    </row>
    <row r="35" spans="1:61" s="2" customFormat="1" ht="45" customHeight="1" x14ac:dyDescent="0.2">
      <c r="A35" s="315"/>
      <c r="B35" s="173" t="s">
        <v>94</v>
      </c>
      <c r="C35" s="109" t="s">
        <v>252</v>
      </c>
      <c r="D35" s="569"/>
      <c r="E35" s="570"/>
      <c r="F35" s="569"/>
      <c r="G35" s="570"/>
      <c r="H35" s="569"/>
      <c r="I35" s="570"/>
      <c r="J35" s="569"/>
      <c r="K35" s="570"/>
      <c r="L35" s="569"/>
      <c r="M35" s="570"/>
      <c r="N35" s="569"/>
      <c r="O35" s="570"/>
      <c r="P35" s="569"/>
      <c r="Q35" s="570"/>
      <c r="R35" s="569"/>
      <c r="S35" s="570"/>
      <c r="T35" s="569"/>
      <c r="U35" s="570"/>
      <c r="V35" s="569"/>
      <c r="W35" s="582"/>
      <c r="X35" s="316"/>
      <c r="Y35" s="27">
        <f t="shared" si="0"/>
        <v>0</v>
      </c>
      <c r="Z35" s="198"/>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19"/>
      <c r="AY35" s="219"/>
      <c r="AZ35" s="219"/>
      <c r="BA35" s="219"/>
      <c r="BB35" s="219"/>
      <c r="BC35" s="219"/>
      <c r="BD35" s="219"/>
      <c r="BE35" s="219"/>
      <c r="BF35" s="219"/>
      <c r="BG35" s="219"/>
      <c r="BH35" s="219"/>
      <c r="BI35" s="219"/>
    </row>
    <row r="36" spans="1:61" ht="45" customHeight="1" x14ac:dyDescent="0.2">
      <c r="A36" s="315"/>
      <c r="B36" s="173" t="s">
        <v>95</v>
      </c>
      <c r="C36" s="109" t="s">
        <v>407</v>
      </c>
      <c r="D36" s="569"/>
      <c r="E36" s="570"/>
      <c r="F36" s="569"/>
      <c r="G36" s="570"/>
      <c r="H36" s="569"/>
      <c r="I36" s="570"/>
      <c r="J36" s="569"/>
      <c r="K36" s="570"/>
      <c r="L36" s="569"/>
      <c r="M36" s="570"/>
      <c r="N36" s="569"/>
      <c r="O36" s="570"/>
      <c r="P36" s="569"/>
      <c r="Q36" s="570"/>
      <c r="R36" s="569"/>
      <c r="S36" s="570"/>
      <c r="T36" s="569"/>
      <c r="U36" s="570"/>
      <c r="V36" s="569"/>
      <c r="W36" s="582"/>
      <c r="X36" s="316"/>
      <c r="Y36" s="27">
        <f t="shared" si="0"/>
        <v>0</v>
      </c>
      <c r="Z36" s="198"/>
    </row>
    <row r="37" spans="1:61" ht="45" customHeight="1" x14ac:dyDescent="0.2">
      <c r="A37" s="315"/>
      <c r="B37" s="187" t="s">
        <v>96</v>
      </c>
      <c r="C37" s="109" t="s">
        <v>481</v>
      </c>
      <c r="D37" s="569"/>
      <c r="E37" s="570"/>
      <c r="F37" s="569"/>
      <c r="G37" s="570"/>
      <c r="H37" s="569"/>
      <c r="I37" s="570"/>
      <c r="J37" s="569"/>
      <c r="K37" s="570"/>
      <c r="L37" s="569"/>
      <c r="M37" s="570"/>
      <c r="N37" s="569"/>
      <c r="O37" s="570"/>
      <c r="P37" s="569"/>
      <c r="Q37" s="570"/>
      <c r="R37" s="569"/>
      <c r="S37" s="570"/>
      <c r="T37" s="569"/>
      <c r="U37" s="570"/>
      <c r="V37" s="569"/>
      <c r="W37" s="582"/>
      <c r="X37" s="316"/>
      <c r="Y37" s="27">
        <f t="shared" si="0"/>
        <v>0</v>
      </c>
      <c r="Z37" s="198"/>
    </row>
    <row r="38" spans="1:61" ht="27" customHeight="1" thickBot="1" x14ac:dyDescent="0.25">
      <c r="A38" s="315"/>
      <c r="B38" s="187" t="s">
        <v>97</v>
      </c>
      <c r="C38" s="110" t="s">
        <v>64</v>
      </c>
      <c r="D38" s="580"/>
      <c r="E38" s="581"/>
      <c r="F38" s="580"/>
      <c r="G38" s="581"/>
      <c r="H38" s="580"/>
      <c r="I38" s="581"/>
      <c r="J38" s="580"/>
      <c r="K38" s="581"/>
      <c r="L38" s="580"/>
      <c r="M38" s="581"/>
      <c r="N38" s="580"/>
      <c r="O38" s="581"/>
      <c r="P38" s="580"/>
      <c r="Q38" s="581"/>
      <c r="R38" s="580"/>
      <c r="S38" s="581"/>
      <c r="T38" s="580"/>
      <c r="U38" s="581"/>
      <c r="V38" s="580"/>
      <c r="W38" s="591"/>
      <c r="X38" s="317"/>
      <c r="Y38" s="27">
        <f t="shared" si="0"/>
        <v>0</v>
      </c>
      <c r="Z38" s="198"/>
    </row>
    <row r="39" spans="1:61" s="2" customFormat="1" ht="30" customHeight="1" thickBot="1" x14ac:dyDescent="0.25">
      <c r="A39" s="315"/>
      <c r="B39" s="174" t="s">
        <v>98</v>
      </c>
      <c r="C39" s="142" t="s">
        <v>14</v>
      </c>
      <c r="D39" s="12"/>
      <c r="E39" s="7"/>
      <c r="F39" s="16" t="s">
        <v>435</v>
      </c>
      <c r="G39" s="9"/>
      <c r="H39" s="12" t="s">
        <v>435</v>
      </c>
      <c r="I39" s="7"/>
      <c r="J39" s="16" t="s">
        <v>435</v>
      </c>
      <c r="K39" s="9"/>
      <c r="L39" s="12" t="s">
        <v>435</v>
      </c>
      <c r="M39" s="7"/>
      <c r="N39" s="16" t="s">
        <v>435</v>
      </c>
      <c r="O39" s="9"/>
      <c r="P39" s="12" t="s">
        <v>435</v>
      </c>
      <c r="Q39" s="7"/>
      <c r="R39" s="8"/>
      <c r="S39" s="9"/>
      <c r="T39" s="6"/>
      <c r="U39" s="7"/>
      <c r="V39" s="16" t="s">
        <v>435</v>
      </c>
      <c r="W39" s="9"/>
      <c r="X39" s="15"/>
      <c r="Y39" s="47"/>
      <c r="Z39" s="47"/>
      <c r="AA39" s="219"/>
      <c r="AB39" s="219"/>
      <c r="AC39" s="219"/>
      <c r="AD39" s="219"/>
      <c r="AE39" s="219"/>
      <c r="AF39" s="219"/>
      <c r="AG39" s="219"/>
      <c r="AH39" s="219"/>
      <c r="AI39" s="219"/>
      <c r="AJ39" s="219"/>
      <c r="AK39" s="219"/>
      <c r="AL39" s="219"/>
      <c r="AM39" s="219"/>
      <c r="AN39" s="219"/>
      <c r="AO39" s="219"/>
      <c r="AP39" s="219"/>
      <c r="AQ39" s="219"/>
      <c r="AR39" s="219"/>
      <c r="AS39" s="219"/>
      <c r="AT39" s="219"/>
      <c r="AU39" s="219"/>
      <c r="AV39" s="219"/>
      <c r="AW39" s="219"/>
      <c r="AX39" s="219"/>
      <c r="AY39" s="219"/>
      <c r="AZ39" s="219"/>
      <c r="BA39" s="219"/>
      <c r="BB39" s="219"/>
      <c r="BC39" s="219"/>
      <c r="BD39" s="219"/>
      <c r="BE39" s="219"/>
      <c r="BF39" s="219"/>
      <c r="BG39" s="219"/>
      <c r="BH39" s="219"/>
      <c r="BI39" s="219"/>
    </row>
    <row r="40" spans="1:61" ht="45" customHeight="1" x14ac:dyDescent="0.2">
      <c r="A40" s="315"/>
      <c r="B40" s="172" t="s">
        <v>99</v>
      </c>
      <c r="C40" s="111" t="s">
        <v>199</v>
      </c>
      <c r="D40" s="565"/>
      <c r="E40" s="567"/>
      <c r="F40" s="565"/>
      <c r="G40" s="567"/>
      <c r="H40" s="565"/>
      <c r="I40" s="567"/>
      <c r="J40" s="565"/>
      <c r="K40" s="567"/>
      <c r="L40" s="565"/>
      <c r="M40" s="567"/>
      <c r="N40" s="565"/>
      <c r="O40" s="567"/>
      <c r="P40" s="565"/>
      <c r="Q40" s="567"/>
      <c r="R40" s="565"/>
      <c r="S40" s="567"/>
      <c r="T40" s="565"/>
      <c r="U40" s="567"/>
      <c r="V40" s="565"/>
      <c r="W40" s="566"/>
      <c r="X40" s="316"/>
      <c r="Y40" s="27">
        <f>COUNTIF(D40:W40,"a")+COUNTIF(D40:W40,"s")</f>
        <v>0</v>
      </c>
      <c r="Z40" s="198"/>
    </row>
    <row r="41" spans="1:61" ht="45" customHeight="1" thickBot="1" x14ac:dyDescent="0.25">
      <c r="A41" s="315"/>
      <c r="B41" s="187" t="s">
        <v>100</v>
      </c>
      <c r="C41" s="105" t="s">
        <v>485</v>
      </c>
      <c r="D41" s="563"/>
      <c r="E41" s="568"/>
      <c r="F41" s="563"/>
      <c r="G41" s="568"/>
      <c r="H41" s="563"/>
      <c r="I41" s="568"/>
      <c r="J41" s="563"/>
      <c r="K41" s="568"/>
      <c r="L41" s="563"/>
      <c r="M41" s="568"/>
      <c r="N41" s="563"/>
      <c r="O41" s="568"/>
      <c r="P41" s="563"/>
      <c r="Q41" s="568"/>
      <c r="R41" s="563"/>
      <c r="S41" s="568"/>
      <c r="T41" s="563"/>
      <c r="U41" s="568"/>
      <c r="V41" s="563"/>
      <c r="W41" s="564"/>
      <c r="X41" s="316"/>
      <c r="Y41" s="27">
        <f>COUNTIF(D41:W41,"a")+COUNTIF(D41:W41,"s")</f>
        <v>0</v>
      </c>
      <c r="Z41" s="198"/>
    </row>
    <row r="42" spans="1:61" ht="30" customHeight="1" thickBot="1" x14ac:dyDescent="0.5">
      <c r="A42" s="315"/>
      <c r="B42" s="174">
        <v>108</v>
      </c>
      <c r="C42" s="99" t="s">
        <v>15</v>
      </c>
      <c r="D42" s="24" t="s">
        <v>435</v>
      </c>
      <c r="E42" s="59"/>
      <c r="F42" s="25" t="s">
        <v>435</v>
      </c>
      <c r="G42" s="60"/>
      <c r="H42" s="24" t="s">
        <v>435</v>
      </c>
      <c r="I42" s="59"/>
      <c r="J42" s="25" t="s">
        <v>435</v>
      </c>
      <c r="K42" s="60"/>
      <c r="L42" s="24" t="s">
        <v>435</v>
      </c>
      <c r="M42" s="59"/>
      <c r="N42" s="25" t="s">
        <v>435</v>
      </c>
      <c r="O42" s="60"/>
      <c r="P42" s="24" t="s">
        <v>435</v>
      </c>
      <c r="Q42" s="59"/>
      <c r="R42" s="61"/>
      <c r="S42" s="60"/>
      <c r="T42" s="24" t="s">
        <v>435</v>
      </c>
      <c r="U42" s="59"/>
      <c r="V42" s="25" t="s">
        <v>435</v>
      </c>
      <c r="W42" s="60"/>
      <c r="X42" s="26"/>
    </row>
    <row r="43" spans="1:61" ht="45" customHeight="1" x14ac:dyDescent="0.2">
      <c r="A43" s="315"/>
      <c r="B43" s="172" t="s">
        <v>101</v>
      </c>
      <c r="C43" s="111" t="s">
        <v>356</v>
      </c>
      <c r="D43" s="565"/>
      <c r="E43" s="567"/>
      <c r="F43" s="565"/>
      <c r="G43" s="567"/>
      <c r="H43" s="565"/>
      <c r="I43" s="567"/>
      <c r="J43" s="565"/>
      <c r="K43" s="567"/>
      <c r="L43" s="565"/>
      <c r="M43" s="567"/>
      <c r="N43" s="565"/>
      <c r="O43" s="567"/>
      <c r="P43" s="565"/>
      <c r="Q43" s="567"/>
      <c r="R43" s="565"/>
      <c r="S43" s="567"/>
      <c r="T43" s="565"/>
      <c r="U43" s="567"/>
      <c r="V43" s="565"/>
      <c r="W43" s="566"/>
      <c r="X43" s="316"/>
      <c r="Y43" s="27">
        <f>COUNTIF(D43:W43,"a")+COUNTIF(D43:W43,"s")</f>
        <v>0</v>
      </c>
      <c r="Z43" s="198"/>
    </row>
    <row r="44" spans="1:61" ht="45" customHeight="1" x14ac:dyDescent="0.2">
      <c r="A44" s="315"/>
      <c r="B44" s="173" t="s">
        <v>102</v>
      </c>
      <c r="C44" s="112" t="s">
        <v>1092</v>
      </c>
      <c r="D44" s="569"/>
      <c r="E44" s="570"/>
      <c r="F44" s="569"/>
      <c r="G44" s="570"/>
      <c r="H44" s="569"/>
      <c r="I44" s="570"/>
      <c r="J44" s="569"/>
      <c r="K44" s="570"/>
      <c r="L44" s="569"/>
      <c r="M44" s="570"/>
      <c r="N44" s="569"/>
      <c r="O44" s="570"/>
      <c r="P44" s="569"/>
      <c r="Q44" s="570"/>
      <c r="R44" s="569"/>
      <c r="S44" s="570"/>
      <c r="T44" s="569"/>
      <c r="U44" s="570"/>
      <c r="V44" s="569"/>
      <c r="W44" s="582"/>
      <c r="X44" s="316"/>
      <c r="Y44" s="27">
        <f>COUNTIF(D44:W44,"a")+COUNTIF(D44:W44,"s")</f>
        <v>0</v>
      </c>
      <c r="Z44" s="198"/>
    </row>
    <row r="45" spans="1:61" ht="27" customHeight="1" x14ac:dyDescent="0.2">
      <c r="A45" s="315"/>
      <c r="B45" s="173" t="s">
        <v>111</v>
      </c>
      <c r="C45" s="112" t="s">
        <v>277</v>
      </c>
      <c r="D45" s="569"/>
      <c r="E45" s="570"/>
      <c r="F45" s="569"/>
      <c r="G45" s="570"/>
      <c r="H45" s="569"/>
      <c r="I45" s="570"/>
      <c r="J45" s="569"/>
      <c r="K45" s="570"/>
      <c r="L45" s="569"/>
      <c r="M45" s="570"/>
      <c r="N45" s="569"/>
      <c r="O45" s="570"/>
      <c r="P45" s="569"/>
      <c r="Q45" s="570"/>
      <c r="R45" s="569"/>
      <c r="S45" s="570"/>
      <c r="T45" s="569"/>
      <c r="U45" s="570"/>
      <c r="V45" s="569"/>
      <c r="W45" s="582"/>
      <c r="X45" s="316"/>
      <c r="Y45" s="27">
        <f>COUNTIF(D45:W45,"a")+COUNTIF(D45:W45,"s")</f>
        <v>0</v>
      </c>
      <c r="Z45" s="198"/>
    </row>
    <row r="46" spans="1:61" ht="27" customHeight="1" thickBot="1" x14ac:dyDescent="0.25">
      <c r="A46" s="323"/>
      <c r="B46" s="188" t="s">
        <v>112</v>
      </c>
      <c r="C46" s="239" t="s">
        <v>519</v>
      </c>
      <c r="D46" s="563"/>
      <c r="E46" s="568"/>
      <c r="F46" s="563"/>
      <c r="G46" s="568"/>
      <c r="H46" s="563"/>
      <c r="I46" s="568"/>
      <c r="J46" s="563"/>
      <c r="K46" s="568"/>
      <c r="L46" s="563"/>
      <c r="M46" s="568"/>
      <c r="N46" s="563"/>
      <c r="O46" s="568"/>
      <c r="P46" s="563"/>
      <c r="Q46" s="568"/>
      <c r="R46" s="563"/>
      <c r="S46" s="568"/>
      <c r="T46" s="563"/>
      <c r="U46" s="568"/>
      <c r="V46" s="563"/>
      <c r="W46" s="564"/>
      <c r="X46" s="324"/>
      <c r="Y46" s="27">
        <f>COUNTIF(D46:W46,"a")+COUNTIF(D46:W46,"s")</f>
        <v>0</v>
      </c>
      <c r="Z46" s="198"/>
    </row>
    <row r="47" spans="1:61" ht="48" customHeight="1" thickBot="1" x14ac:dyDescent="0.5">
      <c r="A47" s="325"/>
      <c r="B47" s="183" t="s">
        <v>438</v>
      </c>
      <c r="C47" s="249" t="s">
        <v>386</v>
      </c>
      <c r="D47" s="21"/>
      <c r="E47" s="349"/>
      <c r="F47" s="22" t="s">
        <v>435</v>
      </c>
      <c r="G47" s="350"/>
      <c r="H47" s="21" t="s">
        <v>435</v>
      </c>
      <c r="I47" s="349"/>
      <c r="J47" s="22" t="s">
        <v>435</v>
      </c>
      <c r="K47" s="350"/>
      <c r="L47" s="21" t="s">
        <v>435</v>
      </c>
      <c r="M47" s="349"/>
      <c r="N47" s="22" t="s">
        <v>435</v>
      </c>
      <c r="O47" s="350"/>
      <c r="P47" s="21" t="s">
        <v>435</v>
      </c>
      <c r="Q47" s="349"/>
      <c r="R47" s="22"/>
      <c r="S47" s="350"/>
      <c r="T47" s="21"/>
      <c r="U47" s="349"/>
      <c r="V47" s="22" t="s">
        <v>435</v>
      </c>
      <c r="W47" s="350"/>
      <c r="X47" s="23"/>
    </row>
    <row r="48" spans="1:61" ht="27.95" customHeight="1" x14ac:dyDescent="0.2">
      <c r="A48" s="315"/>
      <c r="B48" s="172" t="s">
        <v>439</v>
      </c>
      <c r="C48" s="111" t="s">
        <v>520</v>
      </c>
      <c r="D48" s="565"/>
      <c r="E48" s="567"/>
      <c r="F48" s="565"/>
      <c r="G48" s="567"/>
      <c r="H48" s="565"/>
      <c r="I48" s="567"/>
      <c r="J48" s="565"/>
      <c r="K48" s="567"/>
      <c r="L48" s="565"/>
      <c r="M48" s="567"/>
      <c r="N48" s="565"/>
      <c r="O48" s="567"/>
      <c r="P48" s="565"/>
      <c r="Q48" s="567"/>
      <c r="R48" s="565"/>
      <c r="S48" s="567"/>
      <c r="T48" s="565"/>
      <c r="U48" s="567"/>
      <c r="V48" s="565"/>
      <c r="W48" s="566"/>
      <c r="X48" s="316"/>
      <c r="Y48" s="27">
        <f>COUNTIF(D48:W48,"a")+COUNTIF(D48:W48,"s")</f>
        <v>0</v>
      </c>
      <c r="Z48" s="198"/>
    </row>
    <row r="49" spans="1:26" ht="40.5" x14ac:dyDescent="0.2">
      <c r="A49" s="315"/>
      <c r="B49" s="173" t="s">
        <v>440</v>
      </c>
      <c r="C49" s="112" t="s">
        <v>76</v>
      </c>
      <c r="D49" s="569"/>
      <c r="E49" s="570"/>
      <c r="F49" s="569"/>
      <c r="G49" s="570"/>
      <c r="H49" s="569"/>
      <c r="I49" s="570"/>
      <c r="J49" s="569"/>
      <c r="K49" s="570"/>
      <c r="L49" s="569"/>
      <c r="M49" s="570"/>
      <c r="N49" s="569"/>
      <c r="O49" s="570"/>
      <c r="P49" s="569"/>
      <c r="Q49" s="570"/>
      <c r="R49" s="569"/>
      <c r="S49" s="570"/>
      <c r="T49" s="569"/>
      <c r="U49" s="570"/>
      <c r="V49" s="569"/>
      <c r="W49" s="582"/>
      <c r="X49" s="316"/>
      <c r="Y49" s="27">
        <f>COUNTIF(D49:W49,"a")+COUNTIF(D49:W49,"s")</f>
        <v>0</v>
      </c>
      <c r="Z49" s="198"/>
    </row>
    <row r="50" spans="1:26" ht="27.95" customHeight="1" x14ac:dyDescent="0.2">
      <c r="A50" s="315"/>
      <c r="B50" s="173" t="s">
        <v>441</v>
      </c>
      <c r="C50" s="112" t="s">
        <v>1093</v>
      </c>
      <c r="D50" s="569"/>
      <c r="E50" s="570"/>
      <c r="F50" s="569"/>
      <c r="G50" s="570"/>
      <c r="H50" s="569"/>
      <c r="I50" s="570"/>
      <c r="J50" s="569"/>
      <c r="K50" s="570"/>
      <c r="L50" s="569"/>
      <c r="M50" s="570"/>
      <c r="N50" s="569"/>
      <c r="O50" s="570"/>
      <c r="P50" s="569"/>
      <c r="Q50" s="570"/>
      <c r="R50" s="569"/>
      <c r="S50" s="570"/>
      <c r="T50" s="569"/>
      <c r="U50" s="570"/>
      <c r="V50" s="569"/>
      <c r="W50" s="582"/>
      <c r="X50" s="316"/>
      <c r="Y50" s="27">
        <f>COUNTIF(D50:W50,"a")+COUNTIF(D50:W50,"s")</f>
        <v>0</v>
      </c>
      <c r="Z50" s="198"/>
    </row>
    <row r="51" spans="1:26" ht="27.95" customHeight="1" x14ac:dyDescent="0.2">
      <c r="A51" s="315"/>
      <c r="B51" s="173" t="s">
        <v>442</v>
      </c>
      <c r="C51" s="104" t="s">
        <v>207</v>
      </c>
      <c r="D51" s="569"/>
      <c r="E51" s="570"/>
      <c r="F51" s="569"/>
      <c r="G51" s="570"/>
      <c r="H51" s="569"/>
      <c r="I51" s="570"/>
      <c r="J51" s="569"/>
      <c r="K51" s="570"/>
      <c r="L51" s="569"/>
      <c r="M51" s="570"/>
      <c r="N51" s="569"/>
      <c r="O51" s="570"/>
      <c r="P51" s="569"/>
      <c r="Q51" s="570"/>
      <c r="R51" s="569"/>
      <c r="S51" s="570"/>
      <c r="T51" s="569"/>
      <c r="U51" s="570"/>
      <c r="V51" s="569"/>
      <c r="W51" s="582"/>
      <c r="X51" s="316"/>
      <c r="Y51" s="27">
        <f>COUNTIF(D51:W51,"a")+COUNTIF(D51:W51,"s")</f>
        <v>0</v>
      </c>
      <c r="Z51" s="198"/>
    </row>
    <row r="52" spans="1:26" ht="38.25" customHeight="1" thickBot="1" x14ac:dyDescent="0.25">
      <c r="A52" s="315"/>
      <c r="B52" s="187" t="s">
        <v>443</v>
      </c>
      <c r="C52" s="105" t="s">
        <v>357</v>
      </c>
      <c r="D52" s="563"/>
      <c r="E52" s="568"/>
      <c r="F52" s="563"/>
      <c r="G52" s="568"/>
      <c r="H52" s="563"/>
      <c r="I52" s="568"/>
      <c r="J52" s="563"/>
      <c r="K52" s="568"/>
      <c r="L52" s="563"/>
      <c r="M52" s="568"/>
      <c r="N52" s="563"/>
      <c r="O52" s="568"/>
      <c r="P52" s="563"/>
      <c r="Q52" s="568"/>
      <c r="R52" s="563"/>
      <c r="S52" s="568"/>
      <c r="T52" s="563"/>
      <c r="U52" s="568"/>
      <c r="V52" s="563"/>
      <c r="W52" s="564"/>
      <c r="X52" s="316"/>
      <c r="Y52" s="27">
        <f>COUNTIF(D52:W52,"a")+COUNTIF(D52:W52,"s")</f>
        <v>0</v>
      </c>
      <c r="Z52" s="198"/>
    </row>
    <row r="53" spans="1:26" ht="30" customHeight="1" thickBot="1" x14ac:dyDescent="0.5">
      <c r="A53" s="315"/>
      <c r="B53" s="174" t="s">
        <v>444</v>
      </c>
      <c r="C53" s="113" t="s">
        <v>234</v>
      </c>
      <c r="D53" s="24"/>
      <c r="E53" s="59"/>
      <c r="F53" s="25" t="s">
        <v>435</v>
      </c>
      <c r="G53" s="60"/>
      <c r="H53" s="24" t="s">
        <v>435</v>
      </c>
      <c r="I53" s="59"/>
      <c r="J53" s="25" t="s">
        <v>435</v>
      </c>
      <c r="K53" s="60"/>
      <c r="L53" s="24"/>
      <c r="M53" s="62"/>
      <c r="N53" s="25"/>
      <c r="O53" s="63"/>
      <c r="P53" s="24"/>
      <c r="Q53" s="62"/>
      <c r="R53" s="64"/>
      <c r="S53" s="63"/>
      <c r="T53" s="65"/>
      <c r="U53" s="62"/>
      <c r="V53" s="25"/>
      <c r="W53" s="63"/>
      <c r="X53" s="318"/>
      <c r="Y53" s="66"/>
      <c r="Z53" s="66"/>
    </row>
    <row r="54" spans="1:26" ht="27.95" customHeight="1" x14ac:dyDescent="0.2">
      <c r="A54" s="315"/>
      <c r="B54" s="172" t="s">
        <v>445</v>
      </c>
      <c r="C54" s="111" t="s">
        <v>194</v>
      </c>
      <c r="D54" s="565"/>
      <c r="E54" s="567"/>
      <c r="F54" s="565"/>
      <c r="G54" s="567"/>
      <c r="H54" s="565"/>
      <c r="I54" s="567"/>
      <c r="J54" s="565"/>
      <c r="K54" s="567"/>
      <c r="L54" s="565"/>
      <c r="M54" s="567"/>
      <c r="N54" s="565"/>
      <c r="O54" s="567"/>
      <c r="P54" s="565"/>
      <c r="Q54" s="567"/>
      <c r="R54" s="565"/>
      <c r="S54" s="567"/>
      <c r="T54" s="565"/>
      <c r="U54" s="567"/>
      <c r="V54" s="565"/>
      <c r="W54" s="566"/>
      <c r="X54" s="316"/>
      <c r="Y54" s="27">
        <f t="shared" ref="Y54:Y59" si="1">COUNTIF(D54:W54,"a")+COUNTIF(D54:W54,"s")</f>
        <v>0</v>
      </c>
      <c r="Z54" s="198"/>
    </row>
    <row r="55" spans="1:26" ht="27.95" customHeight="1" x14ac:dyDescent="0.2">
      <c r="A55" s="315"/>
      <c r="B55" s="173" t="s">
        <v>446</v>
      </c>
      <c r="C55" s="112" t="s">
        <v>486</v>
      </c>
      <c r="D55" s="569"/>
      <c r="E55" s="570"/>
      <c r="F55" s="569"/>
      <c r="G55" s="570"/>
      <c r="H55" s="569"/>
      <c r="I55" s="570"/>
      <c r="J55" s="569"/>
      <c r="K55" s="570"/>
      <c r="L55" s="569"/>
      <c r="M55" s="570"/>
      <c r="N55" s="569"/>
      <c r="O55" s="570"/>
      <c r="P55" s="569"/>
      <c r="Q55" s="570"/>
      <c r="R55" s="569"/>
      <c r="S55" s="570"/>
      <c r="T55" s="569"/>
      <c r="U55" s="570"/>
      <c r="V55" s="569"/>
      <c r="W55" s="582"/>
      <c r="X55" s="316"/>
      <c r="Y55" s="27">
        <f t="shared" si="1"/>
        <v>0</v>
      </c>
      <c r="Z55" s="198"/>
    </row>
    <row r="56" spans="1:26" ht="27.95" customHeight="1" x14ac:dyDescent="0.2">
      <c r="A56" s="315"/>
      <c r="B56" s="173" t="s">
        <v>447</v>
      </c>
      <c r="C56" s="104" t="s">
        <v>238</v>
      </c>
      <c r="D56" s="569"/>
      <c r="E56" s="570"/>
      <c r="F56" s="569"/>
      <c r="G56" s="570"/>
      <c r="H56" s="569"/>
      <c r="I56" s="570"/>
      <c r="J56" s="569"/>
      <c r="K56" s="570"/>
      <c r="L56" s="569"/>
      <c r="M56" s="570"/>
      <c r="N56" s="569"/>
      <c r="O56" s="570"/>
      <c r="P56" s="569"/>
      <c r="Q56" s="570"/>
      <c r="R56" s="569"/>
      <c r="S56" s="570"/>
      <c r="T56" s="569"/>
      <c r="U56" s="570"/>
      <c r="V56" s="569"/>
      <c r="W56" s="582"/>
      <c r="X56" s="316"/>
      <c r="Y56" s="27">
        <f t="shared" si="1"/>
        <v>0</v>
      </c>
      <c r="Z56" s="198"/>
    </row>
    <row r="57" spans="1:26" ht="27.95" customHeight="1" x14ac:dyDescent="0.2">
      <c r="A57" s="315"/>
      <c r="B57" s="187" t="s">
        <v>448</v>
      </c>
      <c r="C57" s="105" t="s">
        <v>239</v>
      </c>
      <c r="D57" s="569"/>
      <c r="E57" s="570"/>
      <c r="F57" s="569"/>
      <c r="G57" s="570"/>
      <c r="H57" s="569"/>
      <c r="I57" s="570"/>
      <c r="J57" s="569"/>
      <c r="K57" s="570"/>
      <c r="L57" s="569"/>
      <c r="M57" s="570"/>
      <c r="N57" s="569"/>
      <c r="O57" s="570"/>
      <c r="P57" s="569"/>
      <c r="Q57" s="570"/>
      <c r="R57" s="569"/>
      <c r="S57" s="570"/>
      <c r="T57" s="569"/>
      <c r="U57" s="570"/>
      <c r="V57" s="569"/>
      <c r="W57" s="582"/>
      <c r="X57" s="316"/>
      <c r="Y57" s="27">
        <f t="shared" si="1"/>
        <v>0</v>
      </c>
      <c r="Z57" s="198"/>
    </row>
    <row r="58" spans="1:26" ht="27.95" customHeight="1" x14ac:dyDescent="0.2">
      <c r="A58" s="315"/>
      <c r="B58" s="187" t="s">
        <v>449</v>
      </c>
      <c r="C58" s="105" t="s">
        <v>208</v>
      </c>
      <c r="D58" s="569"/>
      <c r="E58" s="570"/>
      <c r="F58" s="569"/>
      <c r="G58" s="570"/>
      <c r="H58" s="569"/>
      <c r="I58" s="570"/>
      <c r="J58" s="569"/>
      <c r="K58" s="570"/>
      <c r="L58" s="569"/>
      <c r="M58" s="570"/>
      <c r="N58" s="569"/>
      <c r="O58" s="570"/>
      <c r="P58" s="569"/>
      <c r="Q58" s="570"/>
      <c r="R58" s="569"/>
      <c r="S58" s="570"/>
      <c r="T58" s="569"/>
      <c r="U58" s="570"/>
      <c r="V58" s="569"/>
      <c r="W58" s="582"/>
      <c r="X58" s="316"/>
      <c r="Y58" s="27">
        <f t="shared" si="1"/>
        <v>0</v>
      </c>
      <c r="Z58" s="198"/>
    </row>
    <row r="59" spans="1:26" ht="41.25" thickBot="1" x14ac:dyDescent="0.25">
      <c r="A59" s="315"/>
      <c r="B59" s="187" t="s">
        <v>450</v>
      </c>
      <c r="C59" s="105" t="s">
        <v>497</v>
      </c>
      <c r="D59" s="563"/>
      <c r="E59" s="568"/>
      <c r="F59" s="563"/>
      <c r="G59" s="568"/>
      <c r="H59" s="563"/>
      <c r="I59" s="568"/>
      <c r="J59" s="563"/>
      <c r="K59" s="568"/>
      <c r="L59" s="563"/>
      <c r="M59" s="568"/>
      <c r="N59" s="563"/>
      <c r="O59" s="568"/>
      <c r="P59" s="563"/>
      <c r="Q59" s="568"/>
      <c r="R59" s="563"/>
      <c r="S59" s="568"/>
      <c r="T59" s="563"/>
      <c r="U59" s="568"/>
      <c r="V59" s="563"/>
      <c r="W59" s="564"/>
      <c r="X59" s="316"/>
      <c r="Y59" s="27">
        <f t="shared" si="1"/>
        <v>0</v>
      </c>
      <c r="Z59" s="198"/>
    </row>
    <row r="60" spans="1:26" ht="30" customHeight="1" thickBot="1" x14ac:dyDescent="0.5">
      <c r="A60" s="315"/>
      <c r="B60" s="174" t="s">
        <v>451</v>
      </c>
      <c r="C60" s="99" t="s">
        <v>235</v>
      </c>
      <c r="D60" s="24"/>
      <c r="E60" s="59"/>
      <c r="F60" s="25" t="s">
        <v>435</v>
      </c>
      <c r="G60" s="60"/>
      <c r="H60" s="24"/>
      <c r="I60" s="59"/>
      <c r="J60" s="25"/>
      <c r="K60" s="60"/>
      <c r="L60" s="24"/>
      <c r="M60" s="59"/>
      <c r="N60" s="25"/>
      <c r="O60" s="60"/>
      <c r="P60" s="24"/>
      <c r="Q60" s="59"/>
      <c r="R60" s="25"/>
      <c r="S60" s="60"/>
      <c r="T60" s="24"/>
      <c r="U60" s="59"/>
      <c r="V60" s="25"/>
      <c r="W60" s="60"/>
      <c r="X60" s="26"/>
    </row>
    <row r="61" spans="1:26" ht="40.5" x14ac:dyDescent="0.2">
      <c r="A61" s="315"/>
      <c r="B61" s="172" t="s">
        <v>452</v>
      </c>
      <c r="C61" s="115" t="s">
        <v>77</v>
      </c>
      <c r="D61" s="565"/>
      <c r="E61" s="567"/>
      <c r="F61" s="565"/>
      <c r="G61" s="567"/>
      <c r="H61" s="565"/>
      <c r="I61" s="567"/>
      <c r="J61" s="565"/>
      <c r="K61" s="567"/>
      <c r="L61" s="565"/>
      <c r="M61" s="567"/>
      <c r="N61" s="565"/>
      <c r="O61" s="567"/>
      <c r="P61" s="565"/>
      <c r="Q61" s="567"/>
      <c r="R61" s="565"/>
      <c r="S61" s="567"/>
      <c r="T61" s="565"/>
      <c r="U61" s="567"/>
      <c r="V61" s="565"/>
      <c r="W61" s="566"/>
      <c r="X61" s="316"/>
      <c r="Y61" s="27">
        <f>COUNTIF(D61:W61,"a")+COUNTIF(D61:W61,"s")</f>
        <v>0</v>
      </c>
      <c r="Z61" s="198"/>
    </row>
    <row r="62" spans="1:26" ht="27.95" customHeight="1" x14ac:dyDescent="0.2">
      <c r="A62" s="315"/>
      <c r="B62" s="173" t="s">
        <v>453</v>
      </c>
      <c r="C62" s="102" t="s">
        <v>246</v>
      </c>
      <c r="D62" s="569"/>
      <c r="E62" s="570"/>
      <c r="F62" s="569"/>
      <c r="G62" s="570"/>
      <c r="H62" s="569"/>
      <c r="I62" s="570"/>
      <c r="J62" s="569"/>
      <c r="K62" s="570"/>
      <c r="L62" s="569"/>
      <c r="M62" s="570"/>
      <c r="N62" s="569"/>
      <c r="O62" s="570"/>
      <c r="P62" s="569"/>
      <c r="Q62" s="570"/>
      <c r="R62" s="569"/>
      <c r="S62" s="570"/>
      <c r="T62" s="569"/>
      <c r="U62" s="570"/>
      <c r="V62" s="569"/>
      <c r="W62" s="582"/>
      <c r="X62" s="316"/>
      <c r="Y62" s="27">
        <f>COUNTIF(D62:W62,"a")+COUNTIF(D62:W62,"s")</f>
        <v>0</v>
      </c>
      <c r="Z62" s="198"/>
    </row>
    <row r="63" spans="1:26" ht="27.95" customHeight="1" x14ac:dyDescent="0.2">
      <c r="A63" s="315"/>
      <c r="B63" s="173" t="s">
        <v>454</v>
      </c>
      <c r="C63" s="105" t="s">
        <v>247</v>
      </c>
      <c r="D63" s="569"/>
      <c r="E63" s="570"/>
      <c r="F63" s="569"/>
      <c r="G63" s="570"/>
      <c r="H63" s="569"/>
      <c r="I63" s="570"/>
      <c r="J63" s="569"/>
      <c r="K63" s="570"/>
      <c r="L63" s="569"/>
      <c r="M63" s="570"/>
      <c r="N63" s="569"/>
      <c r="O63" s="570"/>
      <c r="P63" s="569"/>
      <c r="Q63" s="570"/>
      <c r="R63" s="569"/>
      <c r="S63" s="570"/>
      <c r="T63" s="569"/>
      <c r="U63" s="570"/>
      <c r="V63" s="569"/>
      <c r="W63" s="582"/>
      <c r="X63" s="316"/>
      <c r="Y63" s="27">
        <f>COUNTIF(D63:W63,"a")+COUNTIF(D63:W63,"s")</f>
        <v>0</v>
      </c>
      <c r="Z63" s="198"/>
    </row>
    <row r="64" spans="1:26" ht="27.95" customHeight="1" thickBot="1" x14ac:dyDescent="0.25">
      <c r="A64" s="315"/>
      <c r="B64" s="187" t="s">
        <v>455</v>
      </c>
      <c r="C64" s="102" t="s">
        <v>498</v>
      </c>
      <c r="D64" s="563"/>
      <c r="E64" s="568"/>
      <c r="F64" s="563"/>
      <c r="G64" s="568"/>
      <c r="H64" s="563"/>
      <c r="I64" s="568"/>
      <c r="J64" s="563"/>
      <c r="K64" s="568"/>
      <c r="L64" s="563"/>
      <c r="M64" s="568"/>
      <c r="N64" s="563"/>
      <c r="O64" s="568"/>
      <c r="P64" s="563"/>
      <c r="Q64" s="568"/>
      <c r="R64" s="563"/>
      <c r="S64" s="568"/>
      <c r="T64" s="563"/>
      <c r="U64" s="568"/>
      <c r="V64" s="563"/>
      <c r="W64" s="564"/>
      <c r="X64" s="316"/>
      <c r="Y64" s="27">
        <f>COUNTIF(D64:W64,"a")+COUNTIF(D64:W64,"s")</f>
        <v>0</v>
      </c>
      <c r="Z64" s="198"/>
    </row>
    <row r="65" spans="1:61" ht="30" customHeight="1" thickBot="1" x14ac:dyDescent="0.5">
      <c r="A65" s="315"/>
      <c r="B65" s="174" t="s">
        <v>456</v>
      </c>
      <c r="C65" s="99" t="s">
        <v>236</v>
      </c>
      <c r="D65" s="24" t="s">
        <v>435</v>
      </c>
      <c r="E65" s="59"/>
      <c r="F65" s="25" t="s">
        <v>435</v>
      </c>
      <c r="G65" s="60"/>
      <c r="H65" s="24" t="s">
        <v>435</v>
      </c>
      <c r="I65" s="59"/>
      <c r="J65" s="25" t="s">
        <v>435</v>
      </c>
      <c r="K65" s="60"/>
      <c r="L65" s="24" t="s">
        <v>435</v>
      </c>
      <c r="M65" s="59"/>
      <c r="N65" s="25" t="s">
        <v>435</v>
      </c>
      <c r="O65" s="60"/>
      <c r="P65" s="24" t="s">
        <v>435</v>
      </c>
      <c r="Q65" s="59"/>
      <c r="R65" s="25" t="s">
        <v>435</v>
      </c>
      <c r="S65" s="60"/>
      <c r="T65" s="24" t="s">
        <v>435</v>
      </c>
      <c r="U65" s="59"/>
      <c r="V65" s="25" t="s">
        <v>435</v>
      </c>
      <c r="W65" s="60"/>
      <c r="X65" s="26"/>
    </row>
    <row r="66" spans="1:61" ht="44.45" customHeight="1" x14ac:dyDescent="0.2">
      <c r="A66" s="315"/>
      <c r="B66" s="172" t="s">
        <v>457</v>
      </c>
      <c r="C66" s="111" t="s">
        <v>540</v>
      </c>
      <c r="D66" s="565"/>
      <c r="E66" s="567"/>
      <c r="F66" s="565"/>
      <c r="G66" s="567"/>
      <c r="H66" s="565"/>
      <c r="I66" s="567"/>
      <c r="J66" s="565"/>
      <c r="K66" s="567"/>
      <c r="L66" s="565"/>
      <c r="M66" s="567"/>
      <c r="N66" s="565"/>
      <c r="O66" s="567"/>
      <c r="P66" s="565"/>
      <c r="Q66" s="567"/>
      <c r="R66" s="565"/>
      <c r="S66" s="567"/>
      <c r="T66" s="565"/>
      <c r="U66" s="567"/>
      <c r="V66" s="565"/>
      <c r="W66" s="566"/>
      <c r="X66" s="316"/>
      <c r="Y66" s="27">
        <f>COUNTIF(D66:W66,"a")+COUNTIF(D66:W66,"s")</f>
        <v>0</v>
      </c>
      <c r="Z66" s="198"/>
    </row>
    <row r="67" spans="1:61" ht="44.45" customHeight="1" x14ac:dyDescent="0.2">
      <c r="A67" s="315"/>
      <c r="B67" s="173" t="s">
        <v>458</v>
      </c>
      <c r="C67" s="112" t="s">
        <v>222</v>
      </c>
      <c r="D67" s="569"/>
      <c r="E67" s="570"/>
      <c r="F67" s="569"/>
      <c r="G67" s="570"/>
      <c r="H67" s="569"/>
      <c r="I67" s="570"/>
      <c r="J67" s="569"/>
      <c r="K67" s="570"/>
      <c r="L67" s="569"/>
      <c r="M67" s="570"/>
      <c r="N67" s="569"/>
      <c r="O67" s="570"/>
      <c r="P67" s="569"/>
      <c r="Q67" s="570"/>
      <c r="R67" s="569"/>
      <c r="S67" s="570"/>
      <c r="T67" s="569"/>
      <c r="U67" s="570"/>
      <c r="V67" s="569"/>
      <c r="W67" s="582"/>
      <c r="X67" s="316"/>
      <c r="Y67" s="27">
        <f>COUNTIF(D67:W67,"a")+COUNTIF(D67:W67,"s")</f>
        <v>0</v>
      </c>
      <c r="Z67" s="198"/>
    </row>
    <row r="68" spans="1:61" ht="27.95" customHeight="1" x14ac:dyDescent="0.2">
      <c r="A68" s="315"/>
      <c r="B68" s="173" t="s">
        <v>459</v>
      </c>
      <c r="C68" s="114" t="s">
        <v>240</v>
      </c>
      <c r="D68" s="569"/>
      <c r="E68" s="570"/>
      <c r="F68" s="569"/>
      <c r="G68" s="570"/>
      <c r="H68" s="569"/>
      <c r="I68" s="570"/>
      <c r="J68" s="569"/>
      <c r="K68" s="570"/>
      <c r="L68" s="569"/>
      <c r="M68" s="570"/>
      <c r="N68" s="569"/>
      <c r="O68" s="570"/>
      <c r="P68" s="569"/>
      <c r="Q68" s="570"/>
      <c r="R68" s="569"/>
      <c r="S68" s="570"/>
      <c r="T68" s="569"/>
      <c r="U68" s="570"/>
      <c r="V68" s="569"/>
      <c r="W68" s="582"/>
      <c r="X68" s="316"/>
      <c r="Y68" s="27">
        <f>COUNTIF(D68:W68,"a")+COUNTIF(D68:W68,"s")</f>
        <v>0</v>
      </c>
      <c r="Z68" s="198"/>
    </row>
    <row r="69" spans="1:61" ht="44.45" customHeight="1" x14ac:dyDescent="0.2">
      <c r="A69" s="315"/>
      <c r="B69" s="189" t="s">
        <v>460</v>
      </c>
      <c r="C69" s="115" t="s">
        <v>248</v>
      </c>
      <c r="D69" s="569"/>
      <c r="E69" s="570"/>
      <c r="F69" s="569"/>
      <c r="G69" s="570"/>
      <c r="H69" s="569"/>
      <c r="I69" s="570"/>
      <c r="J69" s="569"/>
      <c r="K69" s="570"/>
      <c r="L69" s="569"/>
      <c r="M69" s="570"/>
      <c r="N69" s="569"/>
      <c r="O69" s="570"/>
      <c r="P69" s="569"/>
      <c r="Q69" s="570"/>
      <c r="R69" s="569"/>
      <c r="S69" s="570"/>
      <c r="T69" s="569"/>
      <c r="U69" s="570"/>
      <c r="V69" s="569"/>
      <c r="W69" s="582"/>
      <c r="X69" s="316"/>
      <c r="Y69" s="27">
        <f>COUNTIF(D69:W69,"a")+COUNTIF(D69:W69,"s")</f>
        <v>0</v>
      </c>
      <c r="Z69" s="198"/>
    </row>
    <row r="70" spans="1:61" ht="44.45" customHeight="1" thickBot="1" x14ac:dyDescent="0.25">
      <c r="A70" s="323"/>
      <c r="B70" s="188" t="s">
        <v>461</v>
      </c>
      <c r="C70" s="239" t="s">
        <v>225</v>
      </c>
      <c r="D70" s="563"/>
      <c r="E70" s="568"/>
      <c r="F70" s="563"/>
      <c r="G70" s="568"/>
      <c r="H70" s="563"/>
      <c r="I70" s="568"/>
      <c r="J70" s="563"/>
      <c r="K70" s="568"/>
      <c r="L70" s="563"/>
      <c r="M70" s="568"/>
      <c r="N70" s="563"/>
      <c r="O70" s="568"/>
      <c r="P70" s="563"/>
      <c r="Q70" s="568"/>
      <c r="R70" s="563"/>
      <c r="S70" s="568"/>
      <c r="T70" s="563"/>
      <c r="U70" s="568"/>
      <c r="V70" s="563"/>
      <c r="W70" s="564"/>
      <c r="X70" s="324"/>
      <c r="Y70" s="27">
        <f>COUNTIF(D70:W70,"a")+COUNTIF(D70:W70,"s")</f>
        <v>0</v>
      </c>
      <c r="Z70" s="198"/>
    </row>
    <row r="71" spans="1:61" ht="33" customHeight="1" thickBot="1" x14ac:dyDescent="0.35">
      <c r="A71" s="351"/>
      <c r="B71" s="413"/>
      <c r="C71" s="574" t="s">
        <v>237</v>
      </c>
      <c r="D71" s="575"/>
      <c r="E71" s="575"/>
      <c r="F71" s="575"/>
      <c r="G71" s="575"/>
      <c r="H71" s="575"/>
      <c r="I71" s="575"/>
      <c r="J71" s="575"/>
      <c r="K71" s="575"/>
      <c r="L71" s="575"/>
      <c r="M71" s="575"/>
      <c r="N71" s="575"/>
      <c r="O71" s="575"/>
      <c r="P71" s="575"/>
      <c r="Q71" s="575"/>
      <c r="R71" s="575"/>
      <c r="S71" s="575"/>
      <c r="T71" s="575"/>
      <c r="U71" s="575"/>
      <c r="V71" s="575"/>
      <c r="W71" s="575"/>
      <c r="X71" s="576"/>
      <c r="Z71" s="158"/>
    </row>
    <row r="72" spans="1:61" ht="33" customHeight="1" thickBot="1" x14ac:dyDescent="0.35">
      <c r="A72" s="319"/>
      <c r="B72" s="181" t="s">
        <v>462</v>
      </c>
      <c r="C72" s="601" t="s">
        <v>259</v>
      </c>
      <c r="D72" s="602"/>
      <c r="E72" s="602"/>
      <c r="F72" s="602"/>
      <c r="G72" s="602"/>
      <c r="H72" s="602"/>
      <c r="I72" s="602"/>
      <c r="J72" s="602"/>
      <c r="K72" s="602"/>
      <c r="L72" s="602"/>
      <c r="M72" s="602"/>
      <c r="N72" s="602"/>
      <c r="O72" s="602"/>
      <c r="P72" s="602"/>
      <c r="Q72" s="602"/>
      <c r="R72" s="602"/>
      <c r="S72" s="602"/>
      <c r="T72" s="602"/>
      <c r="U72" s="602"/>
      <c r="V72" s="602"/>
      <c r="W72" s="602"/>
      <c r="X72" s="599"/>
      <c r="Z72" s="158"/>
    </row>
    <row r="73" spans="1:61" ht="30" customHeight="1" thickBot="1" x14ac:dyDescent="0.5">
      <c r="A73" s="315"/>
      <c r="B73" s="190" t="s">
        <v>463</v>
      </c>
      <c r="C73" s="116" t="s">
        <v>370</v>
      </c>
      <c r="D73" s="68"/>
      <c r="E73" s="59"/>
      <c r="F73" s="61"/>
      <c r="G73" s="60"/>
      <c r="H73" s="24" t="s">
        <v>435</v>
      </c>
      <c r="I73" s="59"/>
      <c r="J73" s="25" t="s">
        <v>435</v>
      </c>
      <c r="K73" s="60"/>
      <c r="L73" s="24"/>
      <c r="M73" s="59"/>
      <c r="N73" s="25"/>
      <c r="O73" s="60"/>
      <c r="P73" s="68"/>
      <c r="Q73" s="59"/>
      <c r="R73" s="61"/>
      <c r="S73" s="60"/>
      <c r="T73" s="68"/>
      <c r="U73" s="59"/>
      <c r="V73" s="61"/>
      <c r="W73" s="60"/>
      <c r="X73" s="26"/>
    </row>
    <row r="74" spans="1:61" ht="27.95" customHeight="1" x14ac:dyDescent="0.2">
      <c r="A74" s="315"/>
      <c r="B74" s="191" t="s">
        <v>464</v>
      </c>
      <c r="C74" s="149" t="s">
        <v>188</v>
      </c>
      <c r="D74" s="565"/>
      <c r="E74" s="567"/>
      <c r="F74" s="565"/>
      <c r="G74" s="567"/>
      <c r="H74" s="565"/>
      <c r="I74" s="567"/>
      <c r="J74" s="565"/>
      <c r="K74" s="567"/>
      <c r="L74" s="565"/>
      <c r="M74" s="567"/>
      <c r="N74" s="565"/>
      <c r="O74" s="567"/>
      <c r="P74" s="565"/>
      <c r="Q74" s="567"/>
      <c r="R74" s="565"/>
      <c r="S74" s="567"/>
      <c r="T74" s="565"/>
      <c r="U74" s="567"/>
      <c r="V74" s="565"/>
      <c r="W74" s="566"/>
      <c r="X74" s="320"/>
      <c r="Y74" s="27">
        <f>COUNTIF(D74:W74,"a")+COUNTIF(D74:W74,"s")</f>
        <v>0</v>
      </c>
      <c r="Z74" s="198"/>
    </row>
    <row r="75" spans="1:61" ht="27.95" customHeight="1" thickBot="1" x14ac:dyDescent="0.25">
      <c r="A75" s="315"/>
      <c r="B75" s="192" t="s">
        <v>465</v>
      </c>
      <c r="C75" s="150" t="s">
        <v>501</v>
      </c>
      <c r="D75" s="593"/>
      <c r="E75" s="594"/>
      <c r="F75" s="593"/>
      <c r="G75" s="594"/>
      <c r="H75" s="593"/>
      <c r="I75" s="594"/>
      <c r="J75" s="593"/>
      <c r="K75" s="594"/>
      <c r="L75" s="593"/>
      <c r="M75" s="594"/>
      <c r="N75" s="593"/>
      <c r="O75" s="594"/>
      <c r="P75" s="593"/>
      <c r="Q75" s="594"/>
      <c r="R75" s="593"/>
      <c r="S75" s="594"/>
      <c r="T75" s="593"/>
      <c r="U75" s="594"/>
      <c r="V75" s="593"/>
      <c r="W75" s="600"/>
      <c r="X75" s="316"/>
      <c r="Y75" s="27">
        <f>COUNTIF(D75:W75,"a")+COUNTIF(D75:W75,"s")</f>
        <v>0</v>
      </c>
      <c r="Z75" s="198"/>
    </row>
    <row r="76" spans="1:61" ht="30" customHeight="1" thickBot="1" x14ac:dyDescent="0.5">
      <c r="A76" s="315"/>
      <c r="B76" s="190" t="s">
        <v>466</v>
      </c>
      <c r="C76" s="140" t="s">
        <v>260</v>
      </c>
      <c r="D76" s="68"/>
      <c r="E76" s="59"/>
      <c r="F76" s="61"/>
      <c r="G76" s="60"/>
      <c r="H76" s="24" t="s">
        <v>435</v>
      </c>
      <c r="I76" s="59"/>
      <c r="J76" s="25" t="s">
        <v>435</v>
      </c>
      <c r="K76" s="60"/>
      <c r="L76" s="24"/>
      <c r="M76" s="59"/>
      <c r="N76" s="25"/>
      <c r="O76" s="60"/>
      <c r="P76" s="68"/>
      <c r="Q76" s="59"/>
      <c r="R76" s="61"/>
      <c r="S76" s="60"/>
      <c r="T76" s="68"/>
      <c r="U76" s="59"/>
      <c r="V76" s="61"/>
      <c r="W76" s="60"/>
      <c r="X76" s="26"/>
    </row>
    <row r="77" spans="1:61" ht="27.95" customHeight="1" thickBot="1" x14ac:dyDescent="0.25">
      <c r="A77" s="315"/>
      <c r="B77" s="193" t="s">
        <v>467</v>
      </c>
      <c r="C77" s="117" t="s">
        <v>510</v>
      </c>
      <c r="D77" s="589"/>
      <c r="E77" s="590"/>
      <c r="F77" s="589"/>
      <c r="G77" s="590"/>
      <c r="H77" s="589"/>
      <c r="I77" s="590"/>
      <c r="J77" s="589"/>
      <c r="K77" s="590"/>
      <c r="L77" s="589"/>
      <c r="M77" s="590"/>
      <c r="N77" s="589"/>
      <c r="O77" s="590"/>
      <c r="P77" s="589"/>
      <c r="Q77" s="590"/>
      <c r="R77" s="589"/>
      <c r="S77" s="590"/>
      <c r="T77" s="589"/>
      <c r="U77" s="590"/>
      <c r="V77" s="589"/>
      <c r="W77" s="592"/>
      <c r="X77" s="321"/>
      <c r="Y77" s="27">
        <f>COUNTIF(D77:W77,"a")+COUNTIF(D77:W77,"s")</f>
        <v>0</v>
      </c>
      <c r="Z77" s="198"/>
    </row>
    <row r="78" spans="1:61" ht="30" customHeight="1" thickBot="1" x14ac:dyDescent="0.5">
      <c r="A78" s="315"/>
      <c r="B78" s="174" t="s">
        <v>468</v>
      </c>
      <c r="C78" s="142" t="s">
        <v>264</v>
      </c>
      <c r="D78" s="68"/>
      <c r="E78" s="59"/>
      <c r="F78" s="68"/>
      <c r="G78" s="60"/>
      <c r="H78" s="24"/>
      <c r="I78" s="59"/>
      <c r="J78" s="24" t="s">
        <v>435</v>
      </c>
      <c r="K78" s="60"/>
      <c r="L78" s="68"/>
      <c r="M78" s="59"/>
      <c r="N78" s="24" t="s">
        <v>435</v>
      </c>
      <c r="O78" s="60"/>
      <c r="P78" s="68"/>
      <c r="Q78" s="59"/>
      <c r="R78" s="61"/>
      <c r="S78" s="60"/>
      <c r="T78" s="68"/>
      <c r="U78" s="59"/>
      <c r="V78" s="61"/>
      <c r="W78" s="60"/>
      <c r="X78" s="26"/>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c r="BA78"/>
      <c r="BB78"/>
      <c r="BC78"/>
      <c r="BD78"/>
      <c r="BE78"/>
      <c r="BF78"/>
      <c r="BG78"/>
      <c r="BH78"/>
      <c r="BI78"/>
    </row>
    <row r="79" spans="1:61" ht="30" customHeight="1" thickBot="1" x14ac:dyDescent="0.25">
      <c r="A79" s="315"/>
      <c r="B79" s="180"/>
      <c r="C79" s="130" t="s">
        <v>635</v>
      </c>
      <c r="D79" s="604"/>
      <c r="E79" s="605"/>
      <c r="F79" s="605"/>
      <c r="G79" s="605"/>
      <c r="H79" s="605"/>
      <c r="I79" s="605"/>
      <c r="J79" s="605"/>
      <c r="K79" s="605"/>
      <c r="L79" s="605"/>
      <c r="M79" s="605"/>
      <c r="N79" s="605"/>
      <c r="O79" s="605"/>
      <c r="P79" s="605"/>
      <c r="Q79" s="605"/>
      <c r="R79" s="605"/>
      <c r="S79" s="605"/>
      <c r="T79" s="605"/>
      <c r="U79" s="605"/>
      <c r="V79" s="605"/>
      <c r="W79" s="605"/>
      <c r="X79" s="403"/>
      <c r="Y79" s="28"/>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c r="BA79"/>
      <c r="BB79"/>
      <c r="BC79"/>
      <c r="BD79"/>
      <c r="BE79"/>
      <c r="BF79"/>
      <c r="BG79"/>
      <c r="BH79"/>
      <c r="BI79"/>
    </row>
    <row r="80" spans="1:61" ht="67.7" customHeight="1" x14ac:dyDescent="0.2">
      <c r="A80" s="315"/>
      <c r="B80" s="173" t="s">
        <v>469</v>
      </c>
      <c r="C80" s="111" t="s">
        <v>636</v>
      </c>
      <c r="D80" s="595"/>
      <c r="E80" s="596"/>
      <c r="F80" s="595"/>
      <c r="G80" s="596"/>
      <c r="H80" s="595"/>
      <c r="I80" s="596"/>
      <c r="J80" s="595"/>
      <c r="K80" s="596"/>
      <c r="L80" s="595"/>
      <c r="M80" s="596"/>
      <c r="N80" s="595"/>
      <c r="O80" s="596"/>
      <c r="P80" s="595"/>
      <c r="Q80" s="596"/>
      <c r="R80" s="595"/>
      <c r="S80" s="596"/>
      <c r="T80" s="595"/>
      <c r="U80" s="596"/>
      <c r="V80" s="595"/>
      <c r="W80" s="603"/>
      <c r="X80" s="74"/>
      <c r="Y80" s="27">
        <f>COUNTIF(D80:W80,"a")+COUNTIF(D80:W80,"s")+COUNTIF(X80,"NA")</f>
        <v>0</v>
      </c>
      <c r="Z80" s="148"/>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c r="BA80"/>
      <c r="BB80"/>
      <c r="BC80"/>
      <c r="BD80"/>
      <c r="BE80"/>
      <c r="BF80"/>
      <c r="BG80"/>
      <c r="BH80"/>
      <c r="BI80"/>
    </row>
    <row r="81" spans="1:61" ht="106.5" customHeight="1" thickBot="1" x14ac:dyDescent="0.25">
      <c r="A81" s="315"/>
      <c r="B81" s="173" t="s">
        <v>470</v>
      </c>
      <c r="C81" s="105" t="s">
        <v>637</v>
      </c>
      <c r="D81" s="580"/>
      <c r="E81" s="581"/>
      <c r="F81" s="580"/>
      <c r="G81" s="581"/>
      <c r="H81" s="580"/>
      <c r="I81" s="581"/>
      <c r="J81" s="580"/>
      <c r="K81" s="581"/>
      <c r="L81" s="580"/>
      <c r="M81" s="581"/>
      <c r="N81" s="580"/>
      <c r="O81" s="581"/>
      <c r="P81" s="580"/>
      <c r="Q81" s="581"/>
      <c r="R81" s="580"/>
      <c r="S81" s="581"/>
      <c r="T81" s="580"/>
      <c r="U81" s="581"/>
      <c r="V81" s="580"/>
      <c r="W81" s="591"/>
      <c r="X81" s="404" t="str">
        <f>IF($X$80="na","na","")</f>
        <v/>
      </c>
      <c r="Y81" s="27">
        <f>COUNTIF(D81:W81,"a")+COUNTIF(D81:W81,"s")+COUNTIF(X81,"NA")</f>
        <v>0</v>
      </c>
      <c r="Z81" s="148"/>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c r="BA81"/>
      <c r="BB81"/>
      <c r="BC81"/>
      <c r="BD81"/>
      <c r="BE81"/>
      <c r="BF81"/>
      <c r="BG81"/>
      <c r="BH81"/>
      <c r="BI81"/>
    </row>
    <row r="82" spans="1:61" ht="30" customHeight="1" thickBot="1" x14ac:dyDescent="0.25">
      <c r="A82" s="315"/>
      <c r="B82" s="173"/>
      <c r="C82" s="130" t="s">
        <v>638</v>
      </c>
      <c r="D82" s="604"/>
      <c r="E82" s="605"/>
      <c r="F82" s="605"/>
      <c r="G82" s="605"/>
      <c r="H82" s="605"/>
      <c r="I82" s="605"/>
      <c r="J82" s="605"/>
      <c r="K82" s="605"/>
      <c r="L82" s="605"/>
      <c r="M82" s="605"/>
      <c r="N82" s="605"/>
      <c r="O82" s="605"/>
      <c r="P82" s="605"/>
      <c r="Q82" s="605"/>
      <c r="R82" s="605"/>
      <c r="S82" s="605"/>
      <c r="T82" s="605"/>
      <c r="U82" s="605"/>
      <c r="V82" s="605"/>
      <c r="W82" s="605"/>
      <c r="X82" s="403"/>
      <c r="Y82" s="28"/>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c r="BA82"/>
      <c r="BB82"/>
      <c r="BC82"/>
      <c r="BD82"/>
      <c r="BE82"/>
      <c r="BF82"/>
      <c r="BG82"/>
      <c r="BH82"/>
      <c r="BI82"/>
    </row>
    <row r="83" spans="1:61" ht="45" customHeight="1" x14ac:dyDescent="0.2">
      <c r="A83" s="315"/>
      <c r="B83" s="173" t="s">
        <v>471</v>
      </c>
      <c r="C83" s="111" t="s">
        <v>992</v>
      </c>
      <c r="D83" s="595"/>
      <c r="E83" s="596"/>
      <c r="F83" s="595"/>
      <c r="G83" s="596"/>
      <c r="H83" s="595"/>
      <c r="I83" s="596"/>
      <c r="J83" s="595"/>
      <c r="K83" s="596"/>
      <c r="L83" s="595"/>
      <c r="M83" s="596"/>
      <c r="N83" s="595"/>
      <c r="O83" s="596"/>
      <c r="P83" s="595"/>
      <c r="Q83" s="596"/>
      <c r="R83" s="595"/>
      <c r="S83" s="596"/>
      <c r="T83" s="595"/>
      <c r="U83" s="596"/>
      <c r="V83" s="595"/>
      <c r="W83" s="603"/>
      <c r="X83" s="75" t="str">
        <f>IF($X$80="na","na","")</f>
        <v/>
      </c>
      <c r="Y83" s="27">
        <f>COUNTIF(D83:W83,"a")+COUNTIF(D83:W83,"s")+COUNTIF(X83,"NA")</f>
        <v>0</v>
      </c>
      <c r="Z83" s="148"/>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c r="BA83"/>
      <c r="BB83"/>
      <c r="BC83"/>
      <c r="BD83"/>
      <c r="BE83"/>
      <c r="BF83"/>
      <c r="BG83"/>
      <c r="BH83"/>
      <c r="BI83"/>
    </row>
    <row r="84" spans="1:61" ht="67.7" customHeight="1" x14ac:dyDescent="0.2">
      <c r="A84" s="315"/>
      <c r="B84" s="173" t="s">
        <v>472</v>
      </c>
      <c r="C84" s="112" t="s">
        <v>639</v>
      </c>
      <c r="D84" s="569"/>
      <c r="E84" s="570"/>
      <c r="F84" s="569"/>
      <c r="G84" s="570"/>
      <c r="H84" s="569"/>
      <c r="I84" s="570"/>
      <c r="J84" s="569"/>
      <c r="K84" s="570"/>
      <c r="L84" s="569"/>
      <c r="M84" s="570"/>
      <c r="N84" s="569"/>
      <c r="O84" s="570"/>
      <c r="P84" s="569"/>
      <c r="Q84" s="570"/>
      <c r="R84" s="569"/>
      <c r="S84" s="570"/>
      <c r="T84" s="569"/>
      <c r="U84" s="570"/>
      <c r="V84" s="569"/>
      <c r="W84" s="582"/>
      <c r="X84" s="322" t="str">
        <f>IF($X$80="na","na","")</f>
        <v/>
      </c>
      <c r="Y84" s="27">
        <f>COUNTIF(D84:W84,"a")+COUNTIF(D84:W84,"s")+COUNTIF(X84,"NA")</f>
        <v>0</v>
      </c>
      <c r="Z84" s="148"/>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c r="BA84"/>
      <c r="BB84"/>
      <c r="BC84"/>
      <c r="BD84"/>
      <c r="BE84"/>
      <c r="BF84"/>
      <c r="BG84"/>
      <c r="BH84"/>
      <c r="BI84"/>
    </row>
    <row r="85" spans="1:61" ht="45" customHeight="1" thickBot="1" x14ac:dyDescent="0.25">
      <c r="A85" s="315"/>
      <c r="B85" s="188" t="s">
        <v>473</v>
      </c>
      <c r="C85" s="123" t="s">
        <v>368</v>
      </c>
      <c r="D85" s="580"/>
      <c r="E85" s="581"/>
      <c r="F85" s="580"/>
      <c r="G85" s="581"/>
      <c r="H85" s="580"/>
      <c r="I85" s="581"/>
      <c r="J85" s="580"/>
      <c r="K85" s="581"/>
      <c r="L85" s="580"/>
      <c r="M85" s="581"/>
      <c r="N85" s="580"/>
      <c r="O85" s="581"/>
      <c r="P85" s="580"/>
      <c r="Q85" s="581"/>
      <c r="R85" s="580"/>
      <c r="S85" s="581"/>
      <c r="T85" s="580"/>
      <c r="U85" s="581"/>
      <c r="V85" s="580"/>
      <c r="W85" s="591"/>
      <c r="X85" s="404" t="str">
        <f>IF($X$80="na","na","")</f>
        <v/>
      </c>
      <c r="Y85" s="27">
        <f>COUNTIF(D85:W85,"a")+COUNTIF(D85:W85,"s")+COUNTIF(X85,"NA")</f>
        <v>0</v>
      </c>
      <c r="Z85" s="148"/>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c r="BA85"/>
      <c r="BB85"/>
      <c r="BC85"/>
      <c r="BD85"/>
      <c r="BE85"/>
      <c r="BF85"/>
      <c r="BG85"/>
      <c r="BH85"/>
      <c r="BI85"/>
    </row>
    <row r="86" spans="1:61" ht="30" customHeight="1" thickBot="1" x14ac:dyDescent="0.5">
      <c r="A86" s="315"/>
      <c r="B86" s="174" t="s">
        <v>552</v>
      </c>
      <c r="C86" s="142" t="s">
        <v>553</v>
      </c>
      <c r="D86" s="68"/>
      <c r="E86" s="59"/>
      <c r="F86" s="24"/>
      <c r="G86" s="60"/>
      <c r="H86" s="24"/>
      <c r="I86" s="59"/>
      <c r="J86" s="25"/>
      <c r="K86" s="60"/>
      <c r="L86" s="68"/>
      <c r="M86" s="59"/>
      <c r="N86" s="25"/>
      <c r="O86" s="60"/>
      <c r="P86" s="68"/>
      <c r="Q86" s="59"/>
      <c r="R86" s="61"/>
      <c r="S86" s="60"/>
      <c r="T86" s="68"/>
      <c r="U86" s="59"/>
      <c r="V86" s="61"/>
      <c r="W86" s="60"/>
      <c r="X86" s="26"/>
    </row>
    <row r="87" spans="1:61" ht="48" customHeight="1" thickBot="1" x14ac:dyDescent="0.35">
      <c r="A87" s="315"/>
      <c r="B87" s="172"/>
      <c r="C87" s="477" t="s">
        <v>820</v>
      </c>
      <c r="D87" s="597"/>
      <c r="E87" s="598"/>
      <c r="F87" s="598"/>
      <c r="G87" s="598"/>
      <c r="H87" s="598"/>
      <c r="I87" s="598"/>
      <c r="J87" s="598"/>
      <c r="K87" s="598"/>
      <c r="L87" s="598"/>
      <c r="M87" s="598"/>
      <c r="N87" s="598"/>
      <c r="O87" s="598"/>
      <c r="P87" s="598"/>
      <c r="Q87" s="598"/>
      <c r="R87" s="598"/>
      <c r="S87" s="598"/>
      <c r="T87" s="598"/>
      <c r="U87" s="598"/>
      <c r="V87" s="598"/>
      <c r="W87" s="598"/>
      <c r="X87" s="599"/>
    </row>
    <row r="88" spans="1:61" ht="67.7" customHeight="1" x14ac:dyDescent="0.2">
      <c r="A88" s="315"/>
      <c r="B88" s="173" t="s">
        <v>554</v>
      </c>
      <c r="C88" s="112" t="s">
        <v>555</v>
      </c>
      <c r="D88" s="569"/>
      <c r="E88" s="570"/>
      <c r="F88" s="569"/>
      <c r="G88" s="570"/>
      <c r="H88" s="569"/>
      <c r="I88" s="570"/>
      <c r="J88" s="569"/>
      <c r="K88" s="570"/>
      <c r="L88" s="569"/>
      <c r="M88" s="570"/>
      <c r="N88" s="569"/>
      <c r="O88" s="570"/>
      <c r="P88" s="569"/>
      <c r="Q88" s="570"/>
      <c r="R88" s="569"/>
      <c r="S88" s="570"/>
      <c r="T88" s="569"/>
      <c r="U88" s="570"/>
      <c r="V88" s="569"/>
      <c r="W88" s="570"/>
      <c r="X88" s="34"/>
      <c r="Y88" s="27">
        <f>COUNTIF(D88:W88,"a")+COUNTIF(D88:W88,"s")+COUNTIF(X88,"na")</f>
        <v>0</v>
      </c>
      <c r="Z88" s="198"/>
    </row>
    <row r="89" spans="1:61" ht="67.7" customHeight="1" thickBot="1" x14ac:dyDescent="0.25">
      <c r="A89" s="323"/>
      <c r="B89" s="188" t="s">
        <v>556</v>
      </c>
      <c r="C89" s="239" t="s">
        <v>557</v>
      </c>
      <c r="D89" s="563"/>
      <c r="E89" s="568"/>
      <c r="F89" s="563"/>
      <c r="G89" s="568"/>
      <c r="H89" s="563"/>
      <c r="I89" s="568"/>
      <c r="J89" s="563"/>
      <c r="K89" s="568"/>
      <c r="L89" s="563"/>
      <c r="M89" s="568"/>
      <c r="N89" s="563"/>
      <c r="O89" s="568"/>
      <c r="P89" s="563"/>
      <c r="Q89" s="568"/>
      <c r="R89" s="563"/>
      <c r="S89" s="568"/>
      <c r="T89" s="563"/>
      <c r="U89" s="568"/>
      <c r="V89" s="563"/>
      <c r="W89" s="568"/>
      <c r="X89" s="415"/>
      <c r="Y89" s="27">
        <f>COUNTIF(D89:W89,"a")+COUNTIF(D89:W89,"s")</f>
        <v>0</v>
      </c>
      <c r="Z89" s="198"/>
    </row>
    <row r="90" spans="1:61" ht="33" customHeight="1" thickBot="1" x14ac:dyDescent="0.35">
      <c r="A90" s="325"/>
      <c r="B90" s="352" t="s">
        <v>475</v>
      </c>
      <c r="C90" s="574" t="s">
        <v>261</v>
      </c>
      <c r="D90" s="575"/>
      <c r="E90" s="575"/>
      <c r="F90" s="575"/>
      <c r="G90" s="575"/>
      <c r="H90" s="575"/>
      <c r="I90" s="575"/>
      <c r="J90" s="575"/>
      <c r="K90" s="575"/>
      <c r="L90" s="575"/>
      <c r="M90" s="575"/>
      <c r="N90" s="575"/>
      <c r="O90" s="575"/>
      <c r="P90" s="575"/>
      <c r="Q90" s="575"/>
      <c r="R90" s="575"/>
      <c r="S90" s="575"/>
      <c r="T90" s="575"/>
      <c r="U90" s="575"/>
      <c r="V90" s="575"/>
      <c r="W90" s="575"/>
      <c r="X90" s="576"/>
      <c r="Z90" s="158"/>
    </row>
    <row r="91" spans="1:61" ht="33" customHeight="1" thickBot="1" x14ac:dyDescent="0.5">
      <c r="A91" s="315"/>
      <c r="B91" s="174" t="s">
        <v>474</v>
      </c>
      <c r="C91" s="142" t="s">
        <v>216</v>
      </c>
      <c r="D91" s="68"/>
      <c r="E91" s="59"/>
      <c r="F91" s="25" t="s">
        <v>435</v>
      </c>
      <c r="G91" s="60"/>
      <c r="H91" s="24"/>
      <c r="I91" s="59"/>
      <c r="J91" s="25" t="s">
        <v>435</v>
      </c>
      <c r="K91" s="60"/>
      <c r="L91" s="24"/>
      <c r="M91" s="59"/>
      <c r="N91" s="25" t="s">
        <v>435</v>
      </c>
      <c r="O91" s="60"/>
      <c r="P91" s="68"/>
      <c r="Q91" s="59"/>
      <c r="R91" s="61"/>
      <c r="S91" s="60"/>
      <c r="T91" s="68"/>
      <c r="U91" s="59"/>
      <c r="V91" s="61"/>
      <c r="W91" s="60"/>
      <c r="X91" s="26"/>
    </row>
    <row r="92" spans="1:61" ht="69.599999999999994" customHeight="1" thickBot="1" x14ac:dyDescent="0.25">
      <c r="A92" s="315"/>
      <c r="B92" s="172" t="s">
        <v>115</v>
      </c>
      <c r="C92" s="120" t="s">
        <v>249</v>
      </c>
      <c r="D92" s="577"/>
      <c r="E92" s="578"/>
      <c r="F92" s="577"/>
      <c r="G92" s="578"/>
      <c r="H92" s="577"/>
      <c r="I92" s="578"/>
      <c r="J92" s="577"/>
      <c r="K92" s="578"/>
      <c r="L92" s="577"/>
      <c r="M92" s="578"/>
      <c r="N92" s="577"/>
      <c r="O92" s="578"/>
      <c r="P92" s="577"/>
      <c r="Q92" s="578"/>
      <c r="R92" s="577"/>
      <c r="S92" s="578"/>
      <c r="T92" s="577"/>
      <c r="U92" s="578"/>
      <c r="V92" s="577"/>
      <c r="W92" s="579"/>
      <c r="X92" s="316"/>
      <c r="Y92" s="27">
        <f>COUNTIF(D92:W92,"a")+COUNTIF(D92:W92,"s")</f>
        <v>0</v>
      </c>
      <c r="Z92" s="198"/>
    </row>
    <row r="93" spans="1:61" ht="30" customHeight="1" thickBot="1" x14ac:dyDescent="0.5">
      <c r="A93" s="315"/>
      <c r="B93" s="174" t="s">
        <v>116</v>
      </c>
      <c r="C93" s="142" t="s">
        <v>262</v>
      </c>
      <c r="D93" s="68"/>
      <c r="E93" s="59"/>
      <c r="F93" s="24" t="s">
        <v>435</v>
      </c>
      <c r="G93" s="60"/>
      <c r="H93" s="24"/>
      <c r="I93" s="59"/>
      <c r="J93" s="25" t="s">
        <v>435</v>
      </c>
      <c r="K93" s="60"/>
      <c r="L93" s="68"/>
      <c r="M93" s="59"/>
      <c r="N93" s="25" t="s">
        <v>435</v>
      </c>
      <c r="O93" s="60"/>
      <c r="P93" s="68"/>
      <c r="Q93" s="59"/>
      <c r="R93" s="61"/>
      <c r="S93" s="60"/>
      <c r="T93" s="68"/>
      <c r="U93" s="59"/>
      <c r="V93" s="61"/>
      <c r="W93" s="60"/>
      <c r="X93" s="26"/>
    </row>
    <row r="94" spans="1:61" ht="27.95" customHeight="1" x14ac:dyDescent="0.2">
      <c r="A94" s="315"/>
      <c r="B94" s="172" t="s">
        <v>117</v>
      </c>
      <c r="C94" s="111" t="s">
        <v>229</v>
      </c>
      <c r="D94" s="565"/>
      <c r="E94" s="567"/>
      <c r="F94" s="565"/>
      <c r="G94" s="567"/>
      <c r="H94" s="565"/>
      <c r="I94" s="567"/>
      <c r="J94" s="565"/>
      <c r="K94" s="567"/>
      <c r="L94" s="565"/>
      <c r="M94" s="567"/>
      <c r="N94" s="565"/>
      <c r="O94" s="567"/>
      <c r="P94" s="565"/>
      <c r="Q94" s="567"/>
      <c r="R94" s="565"/>
      <c r="S94" s="567"/>
      <c r="T94" s="565"/>
      <c r="U94" s="567"/>
      <c r="V94" s="565"/>
      <c r="W94" s="566"/>
      <c r="X94" s="316"/>
      <c r="Y94" s="27">
        <f t="shared" ref="Y94:Y99" si="2">COUNTIF(D94:W94,"a")+COUNTIF(D94:W94,"s")</f>
        <v>0</v>
      </c>
      <c r="Z94" s="198"/>
    </row>
    <row r="95" spans="1:61" ht="27.95" customHeight="1" x14ac:dyDescent="0.2">
      <c r="A95" s="315"/>
      <c r="B95" s="173" t="s">
        <v>118</v>
      </c>
      <c r="C95" s="112" t="s">
        <v>230</v>
      </c>
      <c r="D95" s="569"/>
      <c r="E95" s="570"/>
      <c r="F95" s="569"/>
      <c r="G95" s="570"/>
      <c r="H95" s="569"/>
      <c r="I95" s="570"/>
      <c r="J95" s="569"/>
      <c r="K95" s="570"/>
      <c r="L95" s="569"/>
      <c r="M95" s="570"/>
      <c r="N95" s="569"/>
      <c r="O95" s="570"/>
      <c r="P95" s="569"/>
      <c r="Q95" s="570"/>
      <c r="R95" s="569"/>
      <c r="S95" s="570"/>
      <c r="T95" s="569"/>
      <c r="U95" s="570"/>
      <c r="V95" s="569"/>
      <c r="W95" s="582"/>
      <c r="X95" s="316"/>
      <c r="Y95" s="27">
        <f t="shared" si="2"/>
        <v>0</v>
      </c>
      <c r="Z95" s="198"/>
    </row>
    <row r="96" spans="1:61" ht="27.95" customHeight="1" x14ac:dyDescent="0.2">
      <c r="A96" s="315"/>
      <c r="B96" s="173" t="s">
        <v>119</v>
      </c>
      <c r="C96" s="112" t="s">
        <v>231</v>
      </c>
      <c r="D96" s="569"/>
      <c r="E96" s="570"/>
      <c r="F96" s="569"/>
      <c r="G96" s="570"/>
      <c r="H96" s="569"/>
      <c r="I96" s="570"/>
      <c r="J96" s="569"/>
      <c r="K96" s="570"/>
      <c r="L96" s="569"/>
      <c r="M96" s="570"/>
      <c r="N96" s="569"/>
      <c r="O96" s="570"/>
      <c r="P96" s="569"/>
      <c r="Q96" s="570"/>
      <c r="R96" s="569"/>
      <c r="S96" s="570"/>
      <c r="T96" s="569"/>
      <c r="U96" s="570"/>
      <c r="V96" s="569"/>
      <c r="W96" s="582"/>
      <c r="X96" s="316"/>
      <c r="Y96" s="27">
        <f t="shared" si="2"/>
        <v>0</v>
      </c>
      <c r="Z96" s="198"/>
    </row>
    <row r="97" spans="1:26" ht="40.9" customHeight="1" x14ac:dyDescent="0.2">
      <c r="A97" s="315"/>
      <c r="B97" s="173" t="s">
        <v>120</v>
      </c>
      <c r="C97" s="112" t="s">
        <v>359</v>
      </c>
      <c r="D97" s="569"/>
      <c r="E97" s="570"/>
      <c r="F97" s="569"/>
      <c r="G97" s="570"/>
      <c r="H97" s="569"/>
      <c r="I97" s="570"/>
      <c r="J97" s="569"/>
      <c r="K97" s="570"/>
      <c r="L97" s="569"/>
      <c r="M97" s="570"/>
      <c r="N97" s="569"/>
      <c r="O97" s="570"/>
      <c r="P97" s="569"/>
      <c r="Q97" s="570"/>
      <c r="R97" s="569"/>
      <c r="S97" s="570"/>
      <c r="T97" s="569"/>
      <c r="U97" s="570"/>
      <c r="V97" s="569"/>
      <c r="W97" s="582"/>
      <c r="X97" s="316"/>
      <c r="Y97" s="27">
        <f t="shared" si="2"/>
        <v>0</v>
      </c>
      <c r="Z97" s="198"/>
    </row>
    <row r="98" spans="1:26" ht="22.9" customHeight="1" x14ac:dyDescent="0.2">
      <c r="A98" s="315"/>
      <c r="B98" s="173" t="s">
        <v>121</v>
      </c>
      <c r="C98" s="112" t="s">
        <v>65</v>
      </c>
      <c r="D98" s="569"/>
      <c r="E98" s="570"/>
      <c r="F98" s="569"/>
      <c r="G98" s="570"/>
      <c r="H98" s="569"/>
      <c r="I98" s="570"/>
      <c r="J98" s="569"/>
      <c r="K98" s="570"/>
      <c r="L98" s="569"/>
      <c r="M98" s="570"/>
      <c r="N98" s="569"/>
      <c r="O98" s="570"/>
      <c r="P98" s="569"/>
      <c r="Q98" s="570"/>
      <c r="R98" s="569"/>
      <c r="S98" s="570"/>
      <c r="T98" s="569"/>
      <c r="U98" s="570"/>
      <c r="V98" s="569"/>
      <c r="W98" s="582"/>
      <c r="X98" s="316"/>
      <c r="Y98" s="27">
        <f t="shared" si="2"/>
        <v>0</v>
      </c>
      <c r="Z98" s="198"/>
    </row>
    <row r="99" spans="1:26" ht="41.25" thickBot="1" x14ac:dyDescent="0.25">
      <c r="A99" s="315"/>
      <c r="B99" s="173" t="s">
        <v>122</v>
      </c>
      <c r="C99" s="119" t="s">
        <v>66</v>
      </c>
      <c r="D99" s="569"/>
      <c r="E99" s="570"/>
      <c r="F99" s="569"/>
      <c r="G99" s="570"/>
      <c r="H99" s="569"/>
      <c r="I99" s="570"/>
      <c r="J99" s="569"/>
      <c r="K99" s="570"/>
      <c r="L99" s="569"/>
      <c r="M99" s="570"/>
      <c r="N99" s="569"/>
      <c r="O99" s="570"/>
      <c r="P99" s="569"/>
      <c r="Q99" s="570"/>
      <c r="R99" s="569"/>
      <c r="S99" s="570"/>
      <c r="T99" s="569"/>
      <c r="U99" s="570"/>
      <c r="V99" s="569"/>
      <c r="W99" s="582"/>
      <c r="X99" s="316"/>
      <c r="Y99" s="27">
        <f t="shared" si="2"/>
        <v>0</v>
      </c>
      <c r="Z99" s="198"/>
    </row>
    <row r="100" spans="1:26" ht="30" customHeight="1" thickBot="1" x14ac:dyDescent="0.5">
      <c r="A100" s="315"/>
      <c r="B100" s="174" t="s">
        <v>113</v>
      </c>
      <c r="C100" s="142" t="s">
        <v>263</v>
      </c>
      <c r="D100" s="68"/>
      <c r="E100" s="59"/>
      <c r="F100" s="25" t="s">
        <v>435</v>
      </c>
      <c r="G100" s="59"/>
      <c r="H100" s="25" t="s">
        <v>435</v>
      </c>
      <c r="I100" s="59"/>
      <c r="J100" s="25" t="s">
        <v>435</v>
      </c>
      <c r="K100" s="60"/>
      <c r="L100" s="68"/>
      <c r="M100" s="59"/>
      <c r="N100" s="61"/>
      <c r="O100" s="60"/>
      <c r="P100" s="68"/>
      <c r="Q100" s="59"/>
      <c r="R100" s="61"/>
      <c r="S100" s="60"/>
      <c r="T100" s="68"/>
      <c r="U100" s="59"/>
      <c r="V100" s="61"/>
      <c r="W100" s="60"/>
      <c r="X100" s="26"/>
    </row>
    <row r="101" spans="1:26" ht="45" customHeight="1" x14ac:dyDescent="0.2">
      <c r="A101" s="315"/>
      <c r="B101" s="172" t="s">
        <v>114</v>
      </c>
      <c r="C101" s="111" t="s">
        <v>1011</v>
      </c>
      <c r="D101" s="585"/>
      <c r="E101" s="586"/>
      <c r="F101" s="585"/>
      <c r="G101" s="586"/>
      <c r="H101" s="585"/>
      <c r="I101" s="586"/>
      <c r="J101" s="585"/>
      <c r="K101" s="586"/>
      <c r="L101" s="585"/>
      <c r="M101" s="586"/>
      <c r="N101" s="585"/>
      <c r="O101" s="586"/>
      <c r="P101" s="585"/>
      <c r="Q101" s="586"/>
      <c r="R101" s="585"/>
      <c r="S101" s="586"/>
      <c r="T101" s="585"/>
      <c r="U101" s="586"/>
      <c r="V101" s="585"/>
      <c r="W101" s="588"/>
      <c r="X101" s="316"/>
      <c r="Y101" s="27">
        <f>COUNTIF(D101:W101,"a")+COUNTIF(D101:W101,"s")</f>
        <v>0</v>
      </c>
      <c r="Z101" s="148"/>
    </row>
    <row r="102" spans="1:26" ht="45" customHeight="1" thickBot="1" x14ac:dyDescent="0.25">
      <c r="A102" s="323"/>
      <c r="B102" s="188" t="s">
        <v>585</v>
      </c>
      <c r="C102" s="239" t="s">
        <v>586</v>
      </c>
      <c r="D102" s="583"/>
      <c r="E102" s="584"/>
      <c r="F102" s="583"/>
      <c r="G102" s="584"/>
      <c r="H102" s="583"/>
      <c r="I102" s="584"/>
      <c r="J102" s="583"/>
      <c r="K102" s="584"/>
      <c r="L102" s="583"/>
      <c r="M102" s="584"/>
      <c r="N102" s="583"/>
      <c r="O102" s="584"/>
      <c r="P102" s="583"/>
      <c r="Q102" s="584"/>
      <c r="R102" s="583"/>
      <c r="S102" s="584"/>
      <c r="T102" s="583"/>
      <c r="U102" s="584"/>
      <c r="V102" s="583"/>
      <c r="W102" s="587"/>
      <c r="X102" s="324"/>
      <c r="Y102" s="27">
        <f>COUNTIF(D102:W102,"a")+COUNTIF(D102:W102,"s")</f>
        <v>0</v>
      </c>
      <c r="Z102" s="148"/>
    </row>
    <row r="103" spans="1:26" s="220" customFormat="1" x14ac:dyDescent="0.2">
      <c r="B103" s="238"/>
      <c r="C103" s="219"/>
    </row>
    <row r="104" spans="1:26" s="220" customFormat="1" x14ac:dyDescent="0.2">
      <c r="B104" s="238"/>
      <c r="C104" s="219"/>
    </row>
    <row r="105" spans="1:26" s="220" customFormat="1" x14ac:dyDescent="0.2">
      <c r="B105" s="238"/>
      <c r="C105" s="219"/>
    </row>
    <row r="106" spans="1:26" s="220" customFormat="1" x14ac:dyDescent="0.2">
      <c r="B106" s="238"/>
      <c r="C106" s="219"/>
    </row>
    <row r="107" spans="1:26" s="220" customFormat="1" x14ac:dyDescent="0.2">
      <c r="B107" s="238"/>
      <c r="C107" s="219"/>
    </row>
    <row r="108" spans="1:26" s="220" customFormat="1" x14ac:dyDescent="0.2">
      <c r="B108" s="238"/>
      <c r="C108" s="219"/>
    </row>
    <row r="109" spans="1:26" s="220" customFormat="1" x14ac:dyDescent="0.2">
      <c r="B109" s="238"/>
      <c r="C109" s="219"/>
    </row>
    <row r="110" spans="1:26" s="220" customFormat="1" x14ac:dyDescent="0.2">
      <c r="B110" s="238"/>
      <c r="C110" s="219"/>
    </row>
    <row r="111" spans="1:26" s="220" customFormat="1" x14ac:dyDescent="0.2">
      <c r="B111" s="238"/>
      <c r="C111" s="219"/>
    </row>
    <row r="112" spans="1:26" s="220" customFormat="1" x14ac:dyDescent="0.2">
      <c r="B112" s="238"/>
      <c r="C112" s="219"/>
    </row>
    <row r="113" spans="2:3" s="220" customFormat="1" x14ac:dyDescent="0.2">
      <c r="B113" s="238"/>
      <c r="C113" s="219"/>
    </row>
    <row r="114" spans="2:3" s="220" customFormat="1" x14ac:dyDescent="0.2">
      <c r="B114" s="238"/>
      <c r="C114" s="219"/>
    </row>
    <row r="115" spans="2:3" s="220" customFormat="1" x14ac:dyDescent="0.2">
      <c r="B115" s="238"/>
      <c r="C115" s="219"/>
    </row>
    <row r="116" spans="2:3" s="220" customFormat="1" x14ac:dyDescent="0.2">
      <c r="B116" s="238"/>
      <c r="C116" s="219"/>
    </row>
    <row r="117" spans="2:3" s="220" customFormat="1" x14ac:dyDescent="0.2">
      <c r="B117" s="238"/>
      <c r="C117" s="219"/>
    </row>
    <row r="118" spans="2:3" s="220" customFormat="1" x14ac:dyDescent="0.2">
      <c r="B118" s="238"/>
      <c r="C118" s="219"/>
    </row>
    <row r="119" spans="2:3" s="220" customFormat="1" x14ac:dyDescent="0.2">
      <c r="B119" s="238"/>
      <c r="C119" s="219"/>
    </row>
    <row r="120" spans="2:3" s="220" customFormat="1" x14ac:dyDescent="0.2">
      <c r="B120" s="238"/>
      <c r="C120" s="219"/>
    </row>
    <row r="121" spans="2:3" s="220" customFormat="1" x14ac:dyDescent="0.2">
      <c r="B121" s="238"/>
      <c r="C121" s="219"/>
    </row>
    <row r="122" spans="2:3" s="220" customFormat="1" x14ac:dyDescent="0.2">
      <c r="B122" s="238"/>
      <c r="C122" s="219"/>
    </row>
    <row r="123" spans="2:3" s="220" customFormat="1" x14ac:dyDescent="0.2">
      <c r="B123" s="238"/>
      <c r="C123" s="219"/>
    </row>
    <row r="124" spans="2:3" s="220" customFormat="1" x14ac:dyDescent="0.2">
      <c r="B124" s="238"/>
      <c r="C124" s="219"/>
    </row>
    <row r="125" spans="2:3" s="220" customFormat="1" x14ac:dyDescent="0.2">
      <c r="B125" s="238"/>
      <c r="C125" s="219"/>
    </row>
    <row r="126" spans="2:3" s="220" customFormat="1" x14ac:dyDescent="0.2">
      <c r="B126" s="238"/>
      <c r="C126" s="219"/>
    </row>
    <row r="127" spans="2:3" s="220" customFormat="1" x14ac:dyDescent="0.2">
      <c r="B127" s="238"/>
      <c r="C127" s="219"/>
    </row>
    <row r="128" spans="2:3" s="220" customFormat="1" x14ac:dyDescent="0.2">
      <c r="B128" s="238"/>
      <c r="C128" s="219"/>
    </row>
    <row r="129" spans="2:3" s="220" customFormat="1" x14ac:dyDescent="0.2">
      <c r="B129" s="238"/>
      <c r="C129" s="219"/>
    </row>
    <row r="130" spans="2:3" s="220" customFormat="1" x14ac:dyDescent="0.2">
      <c r="B130" s="238"/>
      <c r="C130" s="219"/>
    </row>
    <row r="131" spans="2:3" s="220" customFormat="1" x14ac:dyDescent="0.2">
      <c r="B131" s="238"/>
      <c r="C131" s="219"/>
    </row>
    <row r="132" spans="2:3" s="220" customFormat="1" x14ac:dyDescent="0.2">
      <c r="B132" s="238"/>
      <c r="C132" s="219"/>
    </row>
    <row r="133" spans="2:3" s="220" customFormat="1" x14ac:dyDescent="0.2">
      <c r="B133" s="238"/>
      <c r="C133" s="219"/>
    </row>
    <row r="134" spans="2:3" s="220" customFormat="1" x14ac:dyDescent="0.2">
      <c r="B134" s="238"/>
      <c r="C134" s="219"/>
    </row>
    <row r="135" spans="2:3" s="220" customFormat="1" x14ac:dyDescent="0.2">
      <c r="B135" s="238"/>
      <c r="C135" s="219"/>
    </row>
    <row r="136" spans="2:3" s="220" customFormat="1" x14ac:dyDescent="0.2">
      <c r="B136" s="238"/>
      <c r="C136" s="219"/>
    </row>
    <row r="137" spans="2:3" s="220" customFormat="1" x14ac:dyDescent="0.2">
      <c r="B137" s="238"/>
      <c r="C137" s="219"/>
    </row>
    <row r="138" spans="2:3" s="220" customFormat="1" x14ac:dyDescent="0.2">
      <c r="B138" s="238"/>
      <c r="C138" s="219"/>
    </row>
    <row r="139" spans="2:3" s="220" customFormat="1" x14ac:dyDescent="0.2">
      <c r="B139" s="238"/>
      <c r="C139" s="219"/>
    </row>
    <row r="140" spans="2:3" s="220" customFormat="1" x14ac:dyDescent="0.2">
      <c r="B140" s="238"/>
      <c r="C140" s="219"/>
    </row>
    <row r="141" spans="2:3" s="220" customFormat="1" x14ac:dyDescent="0.2">
      <c r="B141" s="238"/>
      <c r="C141" s="219"/>
    </row>
    <row r="142" spans="2:3" s="220" customFormat="1" x14ac:dyDescent="0.2">
      <c r="B142" s="238"/>
      <c r="C142" s="219"/>
    </row>
    <row r="143" spans="2:3" s="220" customFormat="1" x14ac:dyDescent="0.2">
      <c r="B143" s="238"/>
      <c r="C143" s="219"/>
    </row>
    <row r="144" spans="2:3" s="220" customFormat="1" x14ac:dyDescent="0.2">
      <c r="B144" s="238"/>
      <c r="C144" s="219"/>
    </row>
    <row r="145" spans="2:3" s="220" customFormat="1" x14ac:dyDescent="0.2">
      <c r="B145" s="238"/>
      <c r="C145" s="219"/>
    </row>
    <row r="146" spans="2:3" s="220" customFormat="1" x14ac:dyDescent="0.2">
      <c r="B146" s="238"/>
      <c r="C146" s="219"/>
    </row>
    <row r="147" spans="2:3" s="220" customFormat="1" x14ac:dyDescent="0.2">
      <c r="B147" s="238"/>
      <c r="C147" s="219"/>
    </row>
    <row r="148" spans="2:3" s="220" customFormat="1" x14ac:dyDescent="0.2">
      <c r="B148" s="238"/>
      <c r="C148" s="219"/>
    </row>
    <row r="149" spans="2:3" s="220" customFormat="1" x14ac:dyDescent="0.2">
      <c r="B149" s="238"/>
      <c r="C149" s="219"/>
    </row>
    <row r="150" spans="2:3" s="220" customFormat="1" x14ac:dyDescent="0.2">
      <c r="B150" s="238"/>
      <c r="C150" s="219"/>
    </row>
    <row r="151" spans="2:3" s="220" customFormat="1" x14ac:dyDescent="0.2">
      <c r="B151" s="238"/>
      <c r="C151" s="219"/>
    </row>
    <row r="152" spans="2:3" s="220" customFormat="1" x14ac:dyDescent="0.2">
      <c r="B152" s="238"/>
      <c r="C152" s="219"/>
    </row>
    <row r="153" spans="2:3" s="220" customFormat="1" x14ac:dyDescent="0.2">
      <c r="B153" s="238"/>
      <c r="C153" s="219"/>
    </row>
    <row r="154" spans="2:3" s="220" customFormat="1" x14ac:dyDescent="0.2">
      <c r="B154" s="238"/>
      <c r="C154" s="219"/>
    </row>
    <row r="155" spans="2:3" s="220" customFormat="1" x14ac:dyDescent="0.2">
      <c r="B155" s="238"/>
      <c r="C155" s="219"/>
    </row>
    <row r="156" spans="2:3" s="220" customFormat="1" x14ac:dyDescent="0.2">
      <c r="B156" s="238"/>
      <c r="C156" s="219"/>
    </row>
    <row r="157" spans="2:3" s="220" customFormat="1" x14ac:dyDescent="0.2">
      <c r="B157" s="238"/>
      <c r="C157" s="219"/>
    </row>
    <row r="158" spans="2:3" s="220" customFormat="1" x14ac:dyDescent="0.2">
      <c r="B158" s="238"/>
      <c r="C158" s="219"/>
    </row>
    <row r="159" spans="2:3" s="220" customFormat="1" x14ac:dyDescent="0.2">
      <c r="B159" s="238"/>
      <c r="C159" s="219"/>
    </row>
    <row r="160" spans="2:3" s="220" customFormat="1" x14ac:dyDescent="0.2">
      <c r="B160" s="238"/>
      <c r="C160" s="219"/>
    </row>
    <row r="161" spans="2:3" s="220" customFormat="1" x14ac:dyDescent="0.2">
      <c r="B161" s="238"/>
      <c r="C161" s="219"/>
    </row>
    <row r="162" spans="2:3" s="220" customFormat="1" x14ac:dyDescent="0.2">
      <c r="B162" s="238"/>
      <c r="C162" s="219"/>
    </row>
    <row r="163" spans="2:3" s="220" customFormat="1" x14ac:dyDescent="0.2">
      <c r="B163" s="238"/>
      <c r="C163" s="219"/>
    </row>
    <row r="164" spans="2:3" s="220" customFormat="1" x14ac:dyDescent="0.2">
      <c r="B164" s="238"/>
      <c r="C164" s="219"/>
    </row>
    <row r="165" spans="2:3" s="220" customFormat="1" x14ac:dyDescent="0.2">
      <c r="B165" s="238"/>
      <c r="C165" s="219"/>
    </row>
    <row r="166" spans="2:3" s="220" customFormat="1" x14ac:dyDescent="0.2">
      <c r="B166" s="238"/>
      <c r="C166" s="219"/>
    </row>
    <row r="167" spans="2:3" s="220" customFormat="1" x14ac:dyDescent="0.2">
      <c r="B167" s="238"/>
      <c r="C167" s="219"/>
    </row>
    <row r="168" spans="2:3" s="220" customFormat="1" x14ac:dyDescent="0.2">
      <c r="B168" s="238"/>
      <c r="C168" s="219"/>
    </row>
    <row r="169" spans="2:3" s="220" customFormat="1" x14ac:dyDescent="0.2">
      <c r="B169" s="238"/>
      <c r="C169" s="219"/>
    </row>
    <row r="170" spans="2:3" s="220" customFormat="1" x14ac:dyDescent="0.2">
      <c r="B170" s="238"/>
      <c r="C170" s="219"/>
    </row>
    <row r="171" spans="2:3" s="220" customFormat="1" x14ac:dyDescent="0.2">
      <c r="B171" s="238"/>
      <c r="C171" s="219"/>
    </row>
    <row r="172" spans="2:3" s="220" customFormat="1" x14ac:dyDescent="0.2">
      <c r="B172" s="238"/>
      <c r="C172" s="219"/>
    </row>
    <row r="173" spans="2:3" s="220" customFormat="1" x14ac:dyDescent="0.2">
      <c r="B173" s="238"/>
      <c r="C173" s="219"/>
    </row>
    <row r="174" spans="2:3" s="220" customFormat="1" x14ac:dyDescent="0.2">
      <c r="B174" s="238"/>
      <c r="C174" s="219"/>
    </row>
    <row r="175" spans="2:3" s="220" customFormat="1" x14ac:dyDescent="0.2">
      <c r="B175" s="238"/>
      <c r="C175" s="219"/>
    </row>
    <row r="176" spans="2:3" s="220" customFormat="1" x14ac:dyDescent="0.2">
      <c r="B176" s="238"/>
      <c r="C176" s="219"/>
    </row>
    <row r="177" spans="2:3" s="220" customFormat="1" x14ac:dyDescent="0.2">
      <c r="B177" s="238"/>
      <c r="C177" s="219"/>
    </row>
    <row r="178" spans="2:3" s="220" customFormat="1" x14ac:dyDescent="0.2">
      <c r="B178" s="238"/>
      <c r="C178" s="219"/>
    </row>
    <row r="179" spans="2:3" s="220" customFormat="1" x14ac:dyDescent="0.2">
      <c r="B179" s="238"/>
      <c r="C179" s="219"/>
    </row>
    <row r="180" spans="2:3" s="220" customFormat="1" x14ac:dyDescent="0.2">
      <c r="B180" s="238"/>
      <c r="C180" s="219"/>
    </row>
    <row r="181" spans="2:3" s="220" customFormat="1" x14ac:dyDescent="0.2">
      <c r="B181" s="238"/>
      <c r="C181" s="219"/>
    </row>
    <row r="182" spans="2:3" s="220" customFormat="1" x14ac:dyDescent="0.2">
      <c r="B182" s="238"/>
      <c r="C182" s="219"/>
    </row>
    <row r="183" spans="2:3" s="220" customFormat="1" x14ac:dyDescent="0.2">
      <c r="B183" s="238"/>
      <c r="C183" s="219"/>
    </row>
    <row r="184" spans="2:3" s="220" customFormat="1" x14ac:dyDescent="0.2">
      <c r="B184" s="238"/>
      <c r="C184" s="219"/>
    </row>
    <row r="185" spans="2:3" s="220" customFormat="1" x14ac:dyDescent="0.2">
      <c r="B185" s="238"/>
      <c r="C185" s="219"/>
    </row>
    <row r="186" spans="2:3" s="220" customFormat="1" x14ac:dyDescent="0.2">
      <c r="B186" s="238"/>
      <c r="C186" s="219"/>
    </row>
    <row r="187" spans="2:3" s="220" customFormat="1" x14ac:dyDescent="0.2">
      <c r="B187" s="238"/>
      <c r="C187" s="219"/>
    </row>
    <row r="188" spans="2:3" s="220" customFormat="1" x14ac:dyDescent="0.2">
      <c r="B188" s="238"/>
      <c r="C188" s="219"/>
    </row>
    <row r="189" spans="2:3" s="220" customFormat="1" x14ac:dyDescent="0.2">
      <c r="B189" s="238"/>
      <c r="C189" s="219"/>
    </row>
    <row r="190" spans="2:3" s="220" customFormat="1" x14ac:dyDescent="0.2">
      <c r="B190" s="238"/>
      <c r="C190" s="219"/>
    </row>
    <row r="191" spans="2:3" s="220" customFormat="1" x14ac:dyDescent="0.2">
      <c r="B191" s="238"/>
      <c r="C191" s="219"/>
    </row>
    <row r="192" spans="2:3" s="220" customFormat="1" x14ac:dyDescent="0.2">
      <c r="B192" s="238"/>
      <c r="C192" s="219"/>
    </row>
    <row r="193" spans="2:3" s="220" customFormat="1" x14ac:dyDescent="0.2">
      <c r="B193" s="238"/>
      <c r="C193" s="219"/>
    </row>
    <row r="194" spans="2:3" s="220" customFormat="1" x14ac:dyDescent="0.2">
      <c r="B194" s="238"/>
      <c r="C194" s="219"/>
    </row>
    <row r="195" spans="2:3" s="220" customFormat="1" x14ac:dyDescent="0.2">
      <c r="B195" s="238"/>
      <c r="C195" s="219"/>
    </row>
    <row r="196" spans="2:3" s="220" customFormat="1" x14ac:dyDescent="0.2">
      <c r="B196" s="238"/>
      <c r="C196" s="219"/>
    </row>
    <row r="197" spans="2:3" s="220" customFormat="1" x14ac:dyDescent="0.2">
      <c r="B197" s="238"/>
      <c r="C197" s="219"/>
    </row>
    <row r="198" spans="2:3" s="220" customFormat="1" x14ac:dyDescent="0.2">
      <c r="B198" s="238"/>
      <c r="C198" s="219"/>
    </row>
    <row r="199" spans="2:3" s="220" customFormat="1" x14ac:dyDescent="0.2">
      <c r="B199" s="238"/>
      <c r="C199" s="219"/>
    </row>
    <row r="200" spans="2:3" s="220" customFormat="1" x14ac:dyDescent="0.2">
      <c r="B200" s="238"/>
      <c r="C200" s="219"/>
    </row>
    <row r="201" spans="2:3" s="220" customFormat="1" x14ac:dyDescent="0.2">
      <c r="B201" s="238"/>
      <c r="C201" s="219"/>
    </row>
    <row r="202" spans="2:3" s="220" customFormat="1" x14ac:dyDescent="0.2">
      <c r="B202" s="238"/>
      <c r="C202" s="219"/>
    </row>
    <row r="203" spans="2:3" s="220" customFormat="1" x14ac:dyDescent="0.2">
      <c r="B203" s="238"/>
      <c r="C203" s="219"/>
    </row>
    <row r="204" spans="2:3" s="220" customFormat="1" x14ac:dyDescent="0.2">
      <c r="B204" s="238"/>
      <c r="C204" s="219"/>
    </row>
    <row r="205" spans="2:3" s="220" customFormat="1" x14ac:dyDescent="0.2">
      <c r="B205" s="238"/>
      <c r="C205" s="219"/>
    </row>
    <row r="206" spans="2:3" s="220" customFormat="1" x14ac:dyDescent="0.2">
      <c r="B206" s="238"/>
      <c r="C206" s="219"/>
    </row>
    <row r="207" spans="2:3" s="220" customFormat="1" x14ac:dyDescent="0.2">
      <c r="B207" s="238"/>
      <c r="C207" s="219"/>
    </row>
    <row r="208" spans="2:3" s="220" customFormat="1" x14ac:dyDescent="0.2">
      <c r="B208" s="238"/>
      <c r="C208" s="219"/>
    </row>
    <row r="209" spans="2:3" s="220" customFormat="1" x14ac:dyDescent="0.2">
      <c r="B209" s="238"/>
      <c r="C209" s="219"/>
    </row>
    <row r="210" spans="2:3" s="220" customFormat="1" x14ac:dyDescent="0.2">
      <c r="B210" s="238"/>
      <c r="C210" s="219"/>
    </row>
    <row r="211" spans="2:3" s="220" customFormat="1" x14ac:dyDescent="0.2">
      <c r="B211" s="238"/>
      <c r="C211" s="219"/>
    </row>
    <row r="212" spans="2:3" s="220" customFormat="1" x14ac:dyDescent="0.2">
      <c r="B212" s="238"/>
      <c r="C212" s="219"/>
    </row>
    <row r="213" spans="2:3" s="220" customFormat="1" x14ac:dyDescent="0.2">
      <c r="B213" s="238"/>
      <c r="C213" s="219"/>
    </row>
    <row r="214" spans="2:3" s="220" customFormat="1" x14ac:dyDescent="0.2">
      <c r="B214" s="238"/>
      <c r="C214" s="219"/>
    </row>
    <row r="215" spans="2:3" s="220" customFormat="1" x14ac:dyDescent="0.2">
      <c r="B215" s="238"/>
      <c r="C215" s="219"/>
    </row>
    <row r="216" spans="2:3" s="220" customFormat="1" x14ac:dyDescent="0.2">
      <c r="B216" s="238"/>
      <c r="C216" s="219"/>
    </row>
    <row r="217" spans="2:3" s="220" customFormat="1" x14ac:dyDescent="0.2">
      <c r="B217" s="238"/>
      <c r="C217" s="219"/>
    </row>
    <row r="218" spans="2:3" s="220" customFormat="1" x14ac:dyDescent="0.2">
      <c r="B218" s="238"/>
      <c r="C218" s="219"/>
    </row>
    <row r="219" spans="2:3" s="220" customFormat="1" x14ac:dyDescent="0.2">
      <c r="B219" s="238"/>
      <c r="C219" s="219"/>
    </row>
    <row r="220" spans="2:3" s="220" customFormat="1" x14ac:dyDescent="0.2">
      <c r="B220" s="238"/>
      <c r="C220" s="219"/>
    </row>
    <row r="221" spans="2:3" s="220" customFormat="1" x14ac:dyDescent="0.2">
      <c r="B221" s="238"/>
      <c r="C221" s="219"/>
    </row>
    <row r="222" spans="2:3" s="220" customFormat="1" x14ac:dyDescent="0.2">
      <c r="B222" s="238"/>
      <c r="C222" s="219"/>
    </row>
    <row r="223" spans="2:3" s="220" customFormat="1" x14ac:dyDescent="0.2">
      <c r="B223" s="238"/>
      <c r="C223" s="219"/>
    </row>
    <row r="224" spans="2:3" s="220" customFormat="1" x14ac:dyDescent="0.2">
      <c r="B224" s="238"/>
      <c r="C224" s="219"/>
    </row>
    <row r="225" spans="2:3" s="220" customFormat="1" x14ac:dyDescent="0.2">
      <c r="B225" s="238"/>
      <c r="C225" s="219"/>
    </row>
    <row r="226" spans="2:3" s="220" customFormat="1" x14ac:dyDescent="0.2">
      <c r="B226" s="238"/>
      <c r="C226" s="219"/>
    </row>
    <row r="227" spans="2:3" s="220" customFormat="1" x14ac:dyDescent="0.2">
      <c r="B227" s="238"/>
      <c r="C227" s="219"/>
    </row>
    <row r="228" spans="2:3" s="220" customFormat="1" x14ac:dyDescent="0.2">
      <c r="B228" s="238"/>
      <c r="C228" s="219"/>
    </row>
    <row r="229" spans="2:3" s="220" customFormat="1" x14ac:dyDescent="0.2">
      <c r="B229" s="238"/>
      <c r="C229" s="219"/>
    </row>
    <row r="230" spans="2:3" s="220" customFormat="1" x14ac:dyDescent="0.2">
      <c r="B230" s="238"/>
      <c r="C230" s="219"/>
    </row>
    <row r="231" spans="2:3" s="220" customFormat="1" x14ac:dyDescent="0.2">
      <c r="B231" s="238"/>
      <c r="C231" s="219"/>
    </row>
    <row r="232" spans="2:3" s="220" customFormat="1" x14ac:dyDescent="0.2">
      <c r="B232" s="238"/>
      <c r="C232" s="219"/>
    </row>
    <row r="233" spans="2:3" s="220" customFormat="1" x14ac:dyDescent="0.2">
      <c r="B233" s="238"/>
      <c r="C233" s="219"/>
    </row>
    <row r="234" spans="2:3" s="220" customFormat="1" x14ac:dyDescent="0.2">
      <c r="B234" s="238"/>
      <c r="C234" s="219"/>
    </row>
    <row r="235" spans="2:3" s="220" customFormat="1" x14ac:dyDescent="0.2">
      <c r="B235" s="238"/>
      <c r="C235" s="219"/>
    </row>
    <row r="236" spans="2:3" s="220" customFormat="1" x14ac:dyDescent="0.2">
      <c r="B236" s="238"/>
      <c r="C236" s="219"/>
    </row>
    <row r="237" spans="2:3" s="220" customFormat="1" x14ac:dyDescent="0.2">
      <c r="B237" s="238"/>
      <c r="C237" s="219"/>
    </row>
    <row r="238" spans="2:3" s="220" customFormat="1" x14ac:dyDescent="0.2">
      <c r="B238" s="238"/>
      <c r="C238" s="219"/>
    </row>
    <row r="239" spans="2:3" s="220" customFormat="1" x14ac:dyDescent="0.2">
      <c r="B239" s="238"/>
      <c r="C239" s="219"/>
    </row>
    <row r="240" spans="2:3" s="220" customFormat="1" x14ac:dyDescent="0.2">
      <c r="B240" s="238"/>
      <c r="C240" s="219"/>
    </row>
    <row r="241" spans="2:3" s="220" customFormat="1" x14ac:dyDescent="0.2">
      <c r="B241" s="238"/>
      <c r="C241" s="219"/>
    </row>
    <row r="242" spans="2:3" s="220" customFormat="1" x14ac:dyDescent="0.2">
      <c r="B242" s="238"/>
      <c r="C242" s="219"/>
    </row>
    <row r="243" spans="2:3" s="220" customFormat="1" x14ac:dyDescent="0.2">
      <c r="B243" s="238"/>
      <c r="C243" s="219"/>
    </row>
    <row r="244" spans="2:3" s="220" customFormat="1" x14ac:dyDescent="0.2">
      <c r="B244" s="238"/>
      <c r="C244" s="219"/>
    </row>
    <row r="245" spans="2:3" s="220" customFormat="1" x14ac:dyDescent="0.2">
      <c r="B245" s="238"/>
      <c r="C245" s="219"/>
    </row>
    <row r="246" spans="2:3" s="220" customFormat="1" x14ac:dyDescent="0.2">
      <c r="B246" s="238"/>
      <c r="C246" s="219"/>
    </row>
    <row r="247" spans="2:3" s="220" customFormat="1" x14ac:dyDescent="0.2">
      <c r="B247" s="238"/>
      <c r="C247" s="219"/>
    </row>
    <row r="248" spans="2:3" s="220" customFormat="1" x14ac:dyDescent="0.2">
      <c r="B248" s="238"/>
      <c r="C248" s="219"/>
    </row>
    <row r="249" spans="2:3" s="220" customFormat="1" x14ac:dyDescent="0.2">
      <c r="B249" s="238"/>
      <c r="C249" s="219"/>
    </row>
    <row r="250" spans="2:3" s="220" customFormat="1" x14ac:dyDescent="0.2">
      <c r="B250" s="238"/>
      <c r="C250" s="219"/>
    </row>
    <row r="251" spans="2:3" s="220" customFormat="1" x14ac:dyDescent="0.2">
      <c r="B251" s="238"/>
      <c r="C251" s="219"/>
    </row>
    <row r="252" spans="2:3" s="220" customFormat="1" x14ac:dyDescent="0.2">
      <c r="B252" s="238"/>
      <c r="C252" s="219"/>
    </row>
    <row r="253" spans="2:3" s="220" customFormat="1" x14ac:dyDescent="0.2">
      <c r="B253" s="238"/>
      <c r="C253" s="219"/>
    </row>
    <row r="254" spans="2:3" s="220" customFormat="1" x14ac:dyDescent="0.2">
      <c r="B254" s="238"/>
      <c r="C254" s="219"/>
    </row>
    <row r="255" spans="2:3" s="220" customFormat="1" x14ac:dyDescent="0.2">
      <c r="B255" s="238"/>
      <c r="C255" s="219"/>
    </row>
    <row r="256" spans="2:3" s="220" customFormat="1" x14ac:dyDescent="0.2">
      <c r="B256" s="238"/>
      <c r="C256" s="219"/>
    </row>
    <row r="257" spans="2:3" s="220" customFormat="1" x14ac:dyDescent="0.2">
      <c r="B257" s="238"/>
      <c r="C257" s="219"/>
    </row>
    <row r="258" spans="2:3" s="220" customFormat="1" x14ac:dyDescent="0.2">
      <c r="B258" s="238"/>
      <c r="C258" s="219"/>
    </row>
    <row r="259" spans="2:3" s="220" customFormat="1" x14ac:dyDescent="0.2">
      <c r="B259" s="238"/>
      <c r="C259" s="219"/>
    </row>
    <row r="260" spans="2:3" s="220" customFormat="1" x14ac:dyDescent="0.2">
      <c r="B260" s="238"/>
      <c r="C260" s="219"/>
    </row>
    <row r="261" spans="2:3" s="220" customFormat="1" x14ac:dyDescent="0.2">
      <c r="B261" s="238"/>
      <c r="C261" s="219"/>
    </row>
    <row r="262" spans="2:3" s="220" customFormat="1" x14ac:dyDescent="0.2">
      <c r="B262" s="238"/>
      <c r="C262" s="219"/>
    </row>
    <row r="263" spans="2:3" s="220" customFormat="1" x14ac:dyDescent="0.2">
      <c r="B263" s="238"/>
      <c r="C263" s="219"/>
    </row>
    <row r="264" spans="2:3" s="220" customFormat="1" x14ac:dyDescent="0.2">
      <c r="B264" s="238"/>
      <c r="C264" s="219"/>
    </row>
    <row r="265" spans="2:3" s="220" customFormat="1" x14ac:dyDescent="0.2">
      <c r="B265" s="238"/>
      <c r="C265" s="219"/>
    </row>
    <row r="266" spans="2:3" s="220" customFormat="1" x14ac:dyDescent="0.2">
      <c r="B266" s="238"/>
      <c r="C266" s="219"/>
    </row>
    <row r="267" spans="2:3" s="220" customFormat="1" x14ac:dyDescent="0.2">
      <c r="B267" s="238"/>
      <c r="C267" s="219"/>
    </row>
    <row r="268" spans="2:3" s="220" customFormat="1" x14ac:dyDescent="0.2">
      <c r="B268" s="238"/>
      <c r="C268" s="219"/>
    </row>
    <row r="269" spans="2:3" s="220" customFormat="1" x14ac:dyDescent="0.2">
      <c r="B269" s="238"/>
      <c r="C269" s="219"/>
    </row>
    <row r="270" spans="2:3" s="220" customFormat="1" x14ac:dyDescent="0.2">
      <c r="B270" s="238"/>
      <c r="C270" s="219"/>
    </row>
    <row r="271" spans="2:3" s="220" customFormat="1" x14ac:dyDescent="0.2">
      <c r="B271" s="238"/>
      <c r="C271" s="219"/>
    </row>
    <row r="272" spans="2:3" s="220" customFormat="1" x14ac:dyDescent="0.2">
      <c r="B272" s="238"/>
      <c r="C272" s="219"/>
    </row>
    <row r="273" spans="2:3" s="220" customFormat="1" x14ac:dyDescent="0.2">
      <c r="B273" s="238"/>
      <c r="C273" s="219"/>
    </row>
    <row r="274" spans="2:3" s="220" customFormat="1" x14ac:dyDescent="0.2">
      <c r="B274" s="238"/>
      <c r="C274" s="219"/>
    </row>
    <row r="275" spans="2:3" s="220" customFormat="1" x14ac:dyDescent="0.2">
      <c r="B275" s="238"/>
      <c r="C275" s="219"/>
    </row>
    <row r="276" spans="2:3" s="220" customFormat="1" x14ac:dyDescent="0.2">
      <c r="B276" s="238"/>
      <c r="C276" s="219"/>
    </row>
    <row r="277" spans="2:3" s="220" customFormat="1" x14ac:dyDescent="0.2">
      <c r="B277" s="238"/>
      <c r="C277" s="219"/>
    </row>
    <row r="278" spans="2:3" s="220" customFormat="1" x14ac:dyDescent="0.2">
      <c r="B278" s="238"/>
      <c r="C278" s="219"/>
    </row>
    <row r="279" spans="2:3" s="220" customFormat="1" x14ac:dyDescent="0.2">
      <c r="B279" s="238"/>
      <c r="C279" s="219"/>
    </row>
    <row r="280" spans="2:3" s="220" customFormat="1" x14ac:dyDescent="0.2">
      <c r="B280" s="238"/>
      <c r="C280" s="219"/>
    </row>
    <row r="281" spans="2:3" s="220" customFormat="1" x14ac:dyDescent="0.2">
      <c r="B281" s="238"/>
      <c r="C281" s="219"/>
    </row>
    <row r="282" spans="2:3" s="220" customFormat="1" x14ac:dyDescent="0.2">
      <c r="B282" s="238"/>
      <c r="C282" s="219"/>
    </row>
    <row r="283" spans="2:3" s="220" customFormat="1" x14ac:dyDescent="0.2">
      <c r="B283" s="238"/>
      <c r="C283" s="219"/>
    </row>
    <row r="284" spans="2:3" s="220" customFormat="1" x14ac:dyDescent="0.2">
      <c r="B284" s="238"/>
      <c r="C284" s="219"/>
    </row>
    <row r="285" spans="2:3" s="220" customFormat="1" x14ac:dyDescent="0.2">
      <c r="B285" s="238"/>
      <c r="C285" s="219"/>
    </row>
    <row r="286" spans="2:3" s="220" customFormat="1" x14ac:dyDescent="0.2">
      <c r="B286" s="238"/>
      <c r="C286" s="219"/>
    </row>
    <row r="287" spans="2:3" s="220" customFormat="1" x14ac:dyDescent="0.2">
      <c r="B287" s="238"/>
      <c r="C287" s="219"/>
    </row>
    <row r="288" spans="2:3" s="220" customFormat="1" x14ac:dyDescent="0.2">
      <c r="B288" s="238"/>
      <c r="C288" s="219"/>
    </row>
    <row r="289" spans="1:24" s="220" customFormat="1" x14ac:dyDescent="0.2">
      <c r="B289" s="238"/>
      <c r="C289" s="219"/>
    </row>
    <row r="290" spans="1:24" s="220" customFormat="1" x14ac:dyDescent="0.2">
      <c r="B290" s="238"/>
      <c r="C290" s="219"/>
    </row>
    <row r="291" spans="1:24" s="220" customFormat="1" x14ac:dyDescent="0.2">
      <c r="B291" s="238"/>
      <c r="C291" s="219"/>
    </row>
    <row r="292" spans="1:24" s="220" customFormat="1" x14ac:dyDescent="0.2">
      <c r="B292" s="238"/>
      <c r="C292" s="219"/>
    </row>
    <row r="293" spans="1:24" s="220" customFormat="1" x14ac:dyDescent="0.2">
      <c r="B293" s="238"/>
      <c r="C293" s="219"/>
    </row>
    <row r="294" spans="1:24" s="220" customFormat="1" x14ac:dyDescent="0.2">
      <c r="B294" s="238"/>
      <c r="C294" s="219"/>
    </row>
    <row r="295" spans="1:24" s="220" customFormat="1" x14ac:dyDescent="0.2">
      <c r="B295" s="238"/>
      <c r="C295" s="219"/>
    </row>
    <row r="296" spans="1:24" s="220" customFormat="1" x14ac:dyDescent="0.2">
      <c r="B296" s="238"/>
      <c r="C296" s="219"/>
    </row>
    <row r="297" spans="1:24" s="220" customFormat="1" x14ac:dyDescent="0.2">
      <c r="B297" s="238"/>
      <c r="C297" s="219"/>
    </row>
    <row r="298" spans="1:24" s="220" customFormat="1" x14ac:dyDescent="0.2">
      <c r="B298" s="238"/>
      <c r="C298" s="219"/>
    </row>
    <row r="299" spans="1:24" s="220" customFormat="1" x14ac:dyDescent="0.2">
      <c r="B299" s="238"/>
      <c r="C299" s="219"/>
    </row>
    <row r="300" spans="1:24" x14ac:dyDescent="0.2">
      <c r="A300" s="27"/>
      <c r="B300" s="69"/>
      <c r="C300" s="47"/>
      <c r="D300" s="27"/>
      <c r="E300" s="27"/>
      <c r="F300" s="27"/>
      <c r="G300" s="27"/>
      <c r="H300" s="27"/>
      <c r="I300" s="27"/>
      <c r="J300" s="27"/>
      <c r="K300" s="27"/>
      <c r="L300" s="27"/>
      <c r="M300" s="27"/>
      <c r="N300" s="27"/>
      <c r="O300" s="27"/>
      <c r="P300" s="27"/>
      <c r="Q300" s="27"/>
      <c r="R300" s="27"/>
      <c r="S300" s="27"/>
      <c r="T300" s="27"/>
      <c r="U300" s="27"/>
      <c r="V300" s="27"/>
      <c r="W300" s="27"/>
      <c r="X300" s="27"/>
    </row>
    <row r="301" spans="1:24" x14ac:dyDescent="0.2">
      <c r="A301" s="27"/>
      <c r="B301" s="69"/>
      <c r="C301" s="47"/>
      <c r="D301" s="27"/>
      <c r="E301" s="27"/>
      <c r="F301" s="27"/>
      <c r="G301" s="27"/>
      <c r="H301" s="27"/>
      <c r="I301" s="27"/>
      <c r="J301" s="27"/>
      <c r="K301" s="27"/>
      <c r="L301" s="27"/>
      <c r="M301" s="27"/>
      <c r="N301" s="27"/>
      <c r="O301" s="27"/>
      <c r="P301" s="27"/>
      <c r="Q301" s="27"/>
      <c r="R301" s="27"/>
      <c r="S301" s="27"/>
      <c r="T301" s="27"/>
      <c r="U301" s="27"/>
      <c r="V301" s="27"/>
      <c r="W301" s="27"/>
      <c r="X301" s="27"/>
    </row>
    <row r="302" spans="1:24" x14ac:dyDescent="0.2">
      <c r="A302" s="27"/>
      <c r="B302" s="69"/>
      <c r="C302" s="47"/>
      <c r="D302" s="27"/>
      <c r="E302" s="27"/>
      <c r="F302" s="27"/>
      <c r="G302" s="27"/>
      <c r="H302" s="27"/>
      <c r="I302" s="27"/>
      <c r="J302" s="27"/>
      <c r="K302" s="27"/>
      <c r="L302" s="27"/>
      <c r="M302" s="27"/>
      <c r="N302" s="27"/>
      <c r="O302" s="27"/>
      <c r="P302" s="27"/>
      <c r="Q302" s="27"/>
      <c r="R302" s="27"/>
      <c r="S302" s="27"/>
      <c r="T302" s="27"/>
      <c r="U302" s="27"/>
      <c r="V302" s="27"/>
      <c r="W302" s="27"/>
      <c r="X302" s="27"/>
    </row>
    <row r="303" spans="1:24" x14ac:dyDescent="0.2">
      <c r="A303" s="27"/>
      <c r="B303" s="69"/>
      <c r="C303" s="47"/>
      <c r="D303" s="27"/>
      <c r="E303" s="27"/>
      <c r="F303" s="27"/>
      <c r="G303" s="27"/>
      <c r="H303" s="27"/>
      <c r="I303" s="27"/>
      <c r="J303" s="27"/>
      <c r="K303" s="27"/>
      <c r="L303" s="27"/>
      <c r="M303" s="27"/>
      <c r="N303" s="27"/>
      <c r="O303" s="27"/>
      <c r="P303" s="27"/>
      <c r="Q303" s="27"/>
      <c r="R303" s="27"/>
      <c r="S303" s="27"/>
      <c r="T303" s="27"/>
      <c r="U303" s="27"/>
      <c r="V303" s="27"/>
      <c r="W303" s="27"/>
      <c r="X303" s="27"/>
    </row>
    <row r="304" spans="1:24" x14ac:dyDescent="0.2">
      <c r="A304" s="27"/>
      <c r="B304" s="69"/>
      <c r="C304" s="47"/>
      <c r="D304" s="27"/>
      <c r="E304" s="27"/>
      <c r="F304" s="27"/>
      <c r="G304" s="27"/>
      <c r="H304" s="27"/>
      <c r="I304" s="27"/>
      <c r="J304" s="27"/>
      <c r="K304" s="27"/>
      <c r="L304" s="27"/>
      <c r="M304" s="27"/>
      <c r="N304" s="27"/>
      <c r="O304" s="27"/>
      <c r="P304" s="27"/>
      <c r="Q304" s="27"/>
      <c r="R304" s="27"/>
      <c r="S304" s="27"/>
      <c r="T304" s="27"/>
      <c r="U304" s="27"/>
      <c r="V304" s="27"/>
      <c r="W304" s="27"/>
      <c r="X304" s="27"/>
    </row>
    <row r="305" spans="1:24" x14ac:dyDescent="0.2">
      <c r="A305" s="27"/>
      <c r="B305" s="69"/>
      <c r="C305" s="47"/>
      <c r="D305" s="27"/>
      <c r="E305" s="27"/>
      <c r="F305" s="27"/>
      <c r="G305" s="27"/>
      <c r="H305" s="27"/>
      <c r="I305" s="27"/>
      <c r="J305" s="27"/>
      <c r="K305" s="27"/>
      <c r="L305" s="27"/>
      <c r="M305" s="27"/>
      <c r="N305" s="27"/>
      <c r="O305" s="27"/>
      <c r="P305" s="27"/>
      <c r="Q305" s="27"/>
      <c r="R305" s="27"/>
      <c r="S305" s="27"/>
      <c r="T305" s="27"/>
      <c r="U305" s="27"/>
      <c r="V305" s="27"/>
      <c r="W305" s="27"/>
      <c r="X305" s="27"/>
    </row>
  </sheetData>
  <sheetProtection algorithmName="SHA-512" hashValue="2LD+3XhmkvBycPWlZhIyl3PzcFtW4gpSRToMAVCih+qQMhtY1xCNKe7OeJ520a7OzlecH1EFem/VnRSFT7hbbg==" saltValue="brOC7Rk+biwDwFeuxhgKNA==" spinCount="100000" sheet="1" objects="1" scenarios="1"/>
  <mergeCells count="738">
    <mergeCell ref="R84:S84"/>
    <mergeCell ref="T84:U84"/>
    <mergeCell ref="V84:W84"/>
    <mergeCell ref="D85:E85"/>
    <mergeCell ref="F85:G85"/>
    <mergeCell ref="H85:I85"/>
    <mergeCell ref="J85:K85"/>
    <mergeCell ref="L85:M85"/>
    <mergeCell ref="N85:O85"/>
    <mergeCell ref="P85:Q85"/>
    <mergeCell ref="R85:S85"/>
    <mergeCell ref="T85:U85"/>
    <mergeCell ref="V85:W85"/>
    <mergeCell ref="P83:Q83"/>
    <mergeCell ref="R83:S83"/>
    <mergeCell ref="T83:U83"/>
    <mergeCell ref="V83:W83"/>
    <mergeCell ref="D81:E81"/>
    <mergeCell ref="F81:G81"/>
    <mergeCell ref="H81:I81"/>
    <mergeCell ref="J81:K81"/>
    <mergeCell ref="L81:M81"/>
    <mergeCell ref="N81:O81"/>
    <mergeCell ref="H98:I98"/>
    <mergeCell ref="J98:K98"/>
    <mergeCell ref="D97:E97"/>
    <mergeCell ref="F97:G97"/>
    <mergeCell ref="H97:I97"/>
    <mergeCell ref="J97:K97"/>
    <mergeCell ref="D96:E96"/>
    <mergeCell ref="F96:G96"/>
    <mergeCell ref="H96:I96"/>
    <mergeCell ref="J96:K96"/>
    <mergeCell ref="N97:O97"/>
    <mergeCell ref="P97:Q97"/>
    <mergeCell ref="L96:M96"/>
    <mergeCell ref="N96:O96"/>
    <mergeCell ref="P96:Q96"/>
    <mergeCell ref="T99:U99"/>
    <mergeCell ref="V99:W99"/>
    <mergeCell ref="T98:U98"/>
    <mergeCell ref="V98:W98"/>
    <mergeCell ref="R98:S98"/>
    <mergeCell ref="T97:U97"/>
    <mergeCell ref="V97:W97"/>
    <mergeCell ref="R97:S97"/>
    <mergeCell ref="T96:U96"/>
    <mergeCell ref="V96:W96"/>
    <mergeCell ref="L57:M57"/>
    <mergeCell ref="N57:O57"/>
    <mergeCell ref="P57:Q57"/>
    <mergeCell ref="R57:S57"/>
    <mergeCell ref="T57:U57"/>
    <mergeCell ref="L55:M55"/>
    <mergeCell ref="D99:E99"/>
    <mergeCell ref="F99:G99"/>
    <mergeCell ref="H99:I99"/>
    <mergeCell ref="D74:E74"/>
    <mergeCell ref="F74:G74"/>
    <mergeCell ref="H74:I74"/>
    <mergeCell ref="J74:K74"/>
    <mergeCell ref="L74:M74"/>
    <mergeCell ref="J99:K99"/>
    <mergeCell ref="L98:M98"/>
    <mergeCell ref="N98:O98"/>
    <mergeCell ref="P98:Q98"/>
    <mergeCell ref="L99:M99"/>
    <mergeCell ref="N99:O99"/>
    <mergeCell ref="P99:Q99"/>
    <mergeCell ref="L97:M97"/>
    <mergeCell ref="R96:S96"/>
    <mergeCell ref="R99:S99"/>
    <mergeCell ref="V67:W67"/>
    <mergeCell ref="L67:M67"/>
    <mergeCell ref="N67:O67"/>
    <mergeCell ref="P67:Q67"/>
    <mergeCell ref="T64:U64"/>
    <mergeCell ref="P81:Q81"/>
    <mergeCell ref="R81:S81"/>
    <mergeCell ref="T81:U81"/>
    <mergeCell ref="T68:U68"/>
    <mergeCell ref="V68:W68"/>
    <mergeCell ref="R68:S68"/>
    <mergeCell ref="T66:U66"/>
    <mergeCell ref="L66:M66"/>
    <mergeCell ref="N66:O66"/>
    <mergeCell ref="P66:Q66"/>
    <mergeCell ref="R66:S66"/>
    <mergeCell ref="V74:W74"/>
    <mergeCell ref="P74:Q74"/>
    <mergeCell ref="R74:S74"/>
    <mergeCell ref="L69:M69"/>
    <mergeCell ref="N69:O69"/>
    <mergeCell ref="P69:Q69"/>
    <mergeCell ref="T69:U69"/>
    <mergeCell ref="R80:S80"/>
    <mergeCell ref="V69:W69"/>
    <mergeCell ref="V95:W95"/>
    <mergeCell ref="R69:S69"/>
    <mergeCell ref="T92:U92"/>
    <mergeCell ref="L70:M70"/>
    <mergeCell ref="N70:O70"/>
    <mergeCell ref="P70:Q70"/>
    <mergeCell ref="R70:S70"/>
    <mergeCell ref="L94:M94"/>
    <mergeCell ref="N94:O94"/>
    <mergeCell ref="P94:Q94"/>
    <mergeCell ref="R94:S94"/>
    <mergeCell ref="V70:W70"/>
    <mergeCell ref="V94:W94"/>
    <mergeCell ref="D79:W79"/>
    <mergeCell ref="D80:E80"/>
    <mergeCell ref="F80:G80"/>
    <mergeCell ref="H80:I80"/>
    <mergeCell ref="T70:U70"/>
    <mergeCell ref="T95:U95"/>
    <mergeCell ref="R95:S95"/>
    <mergeCell ref="T94:U94"/>
    <mergeCell ref="F70:G70"/>
    <mergeCell ref="H70:I70"/>
    <mergeCell ref="J70:K70"/>
    <mergeCell ref="L77:M77"/>
    <mergeCell ref="D94:E94"/>
    <mergeCell ref="F94:G94"/>
    <mergeCell ref="H94:I94"/>
    <mergeCell ref="J94:K94"/>
    <mergeCell ref="D84:E84"/>
    <mergeCell ref="F84:G84"/>
    <mergeCell ref="H84:I84"/>
    <mergeCell ref="F92:G92"/>
    <mergeCell ref="H92:I92"/>
    <mergeCell ref="D77:E77"/>
    <mergeCell ref="F77:G77"/>
    <mergeCell ref="C71:X71"/>
    <mergeCell ref="C72:X72"/>
    <mergeCell ref="N74:O74"/>
    <mergeCell ref="N92:O92"/>
    <mergeCell ref="T80:U80"/>
    <mergeCell ref="V80:W80"/>
    <mergeCell ref="V81:W81"/>
    <mergeCell ref="D82:W82"/>
    <mergeCell ref="D83:E83"/>
    <mergeCell ref="F83:G83"/>
    <mergeCell ref="H83:I83"/>
    <mergeCell ref="T75:U75"/>
    <mergeCell ref="R89:S89"/>
    <mergeCell ref="P92:Q92"/>
    <mergeCell ref="R92:S92"/>
    <mergeCell ref="P77:Q77"/>
    <mergeCell ref="R77:S77"/>
    <mergeCell ref="J80:K80"/>
    <mergeCell ref="L80:M80"/>
    <mergeCell ref="N80:O80"/>
    <mergeCell ref="J92:K92"/>
    <mergeCell ref="N77:O77"/>
    <mergeCell ref="P89:Q89"/>
    <mergeCell ref="T89:U89"/>
    <mergeCell ref="D87:X87"/>
    <mergeCell ref="D75:E75"/>
    <mergeCell ref="J77:K77"/>
    <mergeCell ref="F75:G75"/>
    <mergeCell ref="H75:I75"/>
    <mergeCell ref="J75:K75"/>
    <mergeCell ref="V75:W75"/>
    <mergeCell ref="L75:M75"/>
    <mergeCell ref="J83:K83"/>
    <mergeCell ref="L83:M83"/>
    <mergeCell ref="N83:O83"/>
    <mergeCell ref="L62:M62"/>
    <mergeCell ref="N62:O62"/>
    <mergeCell ref="P62:Q62"/>
    <mergeCell ref="N63:O63"/>
    <mergeCell ref="P63:Q63"/>
    <mergeCell ref="D95:E95"/>
    <mergeCell ref="F95:G95"/>
    <mergeCell ref="H95:I95"/>
    <mergeCell ref="J95:K95"/>
    <mergeCell ref="L95:M95"/>
    <mergeCell ref="N95:O95"/>
    <mergeCell ref="P95:Q95"/>
    <mergeCell ref="P80:Q80"/>
    <mergeCell ref="J84:K84"/>
    <mergeCell ref="L84:M84"/>
    <mergeCell ref="N84:O84"/>
    <mergeCell ref="P84:Q84"/>
    <mergeCell ref="D64:E64"/>
    <mergeCell ref="F64:G64"/>
    <mergeCell ref="H64:I64"/>
    <mergeCell ref="J64:K64"/>
    <mergeCell ref="D63:E63"/>
    <mergeCell ref="D70:E70"/>
    <mergeCell ref="H67:I67"/>
    <mergeCell ref="N49:O49"/>
    <mergeCell ref="P49:Q49"/>
    <mergeCell ref="R49:S49"/>
    <mergeCell ref="T49:U49"/>
    <mergeCell ref="D59:E59"/>
    <mergeCell ref="F59:G59"/>
    <mergeCell ref="H59:I59"/>
    <mergeCell ref="J59:K59"/>
    <mergeCell ref="D62:E62"/>
    <mergeCell ref="F62:G62"/>
    <mergeCell ref="H62:I62"/>
    <mergeCell ref="J62:K62"/>
    <mergeCell ref="D51:E51"/>
    <mergeCell ref="F51:G51"/>
    <mergeCell ref="H51:I51"/>
    <mergeCell ref="J51:K51"/>
    <mergeCell ref="D52:E52"/>
    <mergeCell ref="F52:G52"/>
    <mergeCell ref="H52:I52"/>
    <mergeCell ref="J57:K57"/>
    <mergeCell ref="D55:E55"/>
    <mergeCell ref="F55:G55"/>
    <mergeCell ref="H55:I55"/>
    <mergeCell ref="J55:K55"/>
    <mergeCell ref="L50:M50"/>
    <mergeCell ref="N50:O50"/>
    <mergeCell ref="P50:Q50"/>
    <mergeCell ref="R50:S50"/>
    <mergeCell ref="T50:U50"/>
    <mergeCell ref="L51:M51"/>
    <mergeCell ref="N51:O51"/>
    <mergeCell ref="P51:Q51"/>
    <mergeCell ref="R51:S51"/>
    <mergeCell ref="T51:U51"/>
    <mergeCell ref="V37:W37"/>
    <mergeCell ref="D44:E44"/>
    <mergeCell ref="F44:G44"/>
    <mergeCell ref="H44:I44"/>
    <mergeCell ref="J44:K44"/>
    <mergeCell ref="L44:M44"/>
    <mergeCell ref="N44:O44"/>
    <mergeCell ref="P44:Q44"/>
    <mergeCell ref="R44:S44"/>
    <mergeCell ref="T44:U44"/>
    <mergeCell ref="V44:W44"/>
    <mergeCell ref="D37:E37"/>
    <mergeCell ref="F37:G37"/>
    <mergeCell ref="H37:I37"/>
    <mergeCell ref="J37:K37"/>
    <mergeCell ref="L37:M37"/>
    <mergeCell ref="N37:O37"/>
    <mergeCell ref="P37:Q37"/>
    <mergeCell ref="R37:S37"/>
    <mergeCell ref="T37:U37"/>
    <mergeCell ref="V41:W41"/>
    <mergeCell ref="V43:W43"/>
    <mergeCell ref="D40:E40"/>
    <mergeCell ref="F40:G40"/>
    <mergeCell ref="V35:W35"/>
    <mergeCell ref="D36:E36"/>
    <mergeCell ref="F36:G36"/>
    <mergeCell ref="H36:I36"/>
    <mergeCell ref="J36:K36"/>
    <mergeCell ref="L36:M36"/>
    <mergeCell ref="N36:O36"/>
    <mergeCell ref="P36:Q36"/>
    <mergeCell ref="R36:S36"/>
    <mergeCell ref="T36:U36"/>
    <mergeCell ref="V36:W36"/>
    <mergeCell ref="D35:E35"/>
    <mergeCell ref="F35:G35"/>
    <mergeCell ref="H35:I35"/>
    <mergeCell ref="J35:K35"/>
    <mergeCell ref="L35:M35"/>
    <mergeCell ref="N35:O35"/>
    <mergeCell ref="P35:Q35"/>
    <mergeCell ref="R35:S35"/>
    <mergeCell ref="T35:U35"/>
    <mergeCell ref="T31:U31"/>
    <mergeCell ref="V33:W33"/>
    <mergeCell ref="D34:E34"/>
    <mergeCell ref="F34:G34"/>
    <mergeCell ref="H34:I34"/>
    <mergeCell ref="J34:K34"/>
    <mergeCell ref="L34:M34"/>
    <mergeCell ref="N34:O34"/>
    <mergeCell ref="P34:Q34"/>
    <mergeCell ref="R34:S34"/>
    <mergeCell ref="T34:U34"/>
    <mergeCell ref="V34:W34"/>
    <mergeCell ref="D33:E33"/>
    <mergeCell ref="F33:G33"/>
    <mergeCell ref="H33:I33"/>
    <mergeCell ref="J33:K33"/>
    <mergeCell ref="L33:M33"/>
    <mergeCell ref="N33:O33"/>
    <mergeCell ref="P33:Q33"/>
    <mergeCell ref="R33:S33"/>
    <mergeCell ref="T33:U33"/>
    <mergeCell ref="D29:E29"/>
    <mergeCell ref="F29:G29"/>
    <mergeCell ref="H29:I29"/>
    <mergeCell ref="J29:K29"/>
    <mergeCell ref="L29:M29"/>
    <mergeCell ref="N29:O29"/>
    <mergeCell ref="P29:Q29"/>
    <mergeCell ref="R29:S29"/>
    <mergeCell ref="T29:U29"/>
    <mergeCell ref="V21:W21"/>
    <mergeCell ref="D22:E22"/>
    <mergeCell ref="F22:G22"/>
    <mergeCell ref="H22:I22"/>
    <mergeCell ref="J22:K22"/>
    <mergeCell ref="L22:M22"/>
    <mergeCell ref="N22:O22"/>
    <mergeCell ref="P22:Q22"/>
    <mergeCell ref="V22:W22"/>
    <mergeCell ref="R22:S22"/>
    <mergeCell ref="F21:G21"/>
    <mergeCell ref="H21:I21"/>
    <mergeCell ref="J21:K21"/>
    <mergeCell ref="L21:M21"/>
    <mergeCell ref="N21:O21"/>
    <mergeCell ref="T21:U21"/>
    <mergeCell ref="T22:U22"/>
    <mergeCell ref="V92:W92"/>
    <mergeCell ref="L92:M92"/>
    <mergeCell ref="L64:M64"/>
    <mergeCell ref="N64:O64"/>
    <mergeCell ref="P64:Q64"/>
    <mergeCell ref="R64:S64"/>
    <mergeCell ref="V64:W64"/>
    <mergeCell ref="V61:W61"/>
    <mergeCell ref="T61:U61"/>
    <mergeCell ref="V62:W62"/>
    <mergeCell ref="L63:M63"/>
    <mergeCell ref="T63:U63"/>
    <mergeCell ref="V63:W63"/>
    <mergeCell ref="R63:S63"/>
    <mergeCell ref="R62:S62"/>
    <mergeCell ref="T62:U62"/>
    <mergeCell ref="V77:W77"/>
    <mergeCell ref="T77:U77"/>
    <mergeCell ref="N75:O75"/>
    <mergeCell ref="P75:Q75"/>
    <mergeCell ref="R75:S75"/>
    <mergeCell ref="T74:U74"/>
    <mergeCell ref="T67:U67"/>
    <mergeCell ref="R67:S67"/>
    <mergeCell ref="P48:Q48"/>
    <mergeCell ref="R48:S48"/>
    <mergeCell ref="T48:U48"/>
    <mergeCell ref="T41:U41"/>
    <mergeCell ref="H43:I43"/>
    <mergeCell ref="J43:K43"/>
    <mergeCell ref="L43:M43"/>
    <mergeCell ref="N43:O43"/>
    <mergeCell ref="L59:M59"/>
    <mergeCell ref="N59:O59"/>
    <mergeCell ref="H58:I58"/>
    <mergeCell ref="J58:K58"/>
    <mergeCell ref="L58:M58"/>
    <mergeCell ref="N58:O58"/>
    <mergeCell ref="H56:I56"/>
    <mergeCell ref="J56:K56"/>
    <mergeCell ref="L56:M56"/>
    <mergeCell ref="N56:O56"/>
    <mergeCell ref="N55:O55"/>
    <mergeCell ref="P55:Q55"/>
    <mergeCell ref="R55:S55"/>
    <mergeCell ref="T55:U55"/>
    <mergeCell ref="H50:I50"/>
    <mergeCell ref="J50:K50"/>
    <mergeCell ref="V56:W56"/>
    <mergeCell ref="P59:Q59"/>
    <mergeCell ref="R59:S59"/>
    <mergeCell ref="T59:U59"/>
    <mergeCell ref="V49:W49"/>
    <mergeCell ref="V50:W50"/>
    <mergeCell ref="V51:W51"/>
    <mergeCell ref="V55:W55"/>
    <mergeCell ref="V52:W52"/>
    <mergeCell ref="V57:W57"/>
    <mergeCell ref="P58:Q58"/>
    <mergeCell ref="R58:S58"/>
    <mergeCell ref="T58:U58"/>
    <mergeCell ref="V58:W58"/>
    <mergeCell ref="P56:Q56"/>
    <mergeCell ref="R56:S56"/>
    <mergeCell ref="T56:U56"/>
    <mergeCell ref="T52:U52"/>
    <mergeCell ref="F30:G30"/>
    <mergeCell ref="H30:I30"/>
    <mergeCell ref="J30:K30"/>
    <mergeCell ref="L30:M30"/>
    <mergeCell ref="N30:O30"/>
    <mergeCell ref="P30:Q30"/>
    <mergeCell ref="R30:S30"/>
    <mergeCell ref="D45:E45"/>
    <mergeCell ref="T46:U46"/>
    <mergeCell ref="T30:U30"/>
    <mergeCell ref="D32:E32"/>
    <mergeCell ref="F32:G32"/>
    <mergeCell ref="H32:I32"/>
    <mergeCell ref="J32:K32"/>
    <mergeCell ref="L32:M32"/>
    <mergeCell ref="N32:O32"/>
    <mergeCell ref="P32:Q32"/>
    <mergeCell ref="R32:S32"/>
    <mergeCell ref="T32:U32"/>
    <mergeCell ref="D31:E31"/>
    <mergeCell ref="F31:G31"/>
    <mergeCell ref="H31:I31"/>
    <mergeCell ref="J31:K31"/>
    <mergeCell ref="L31:M31"/>
    <mergeCell ref="F46:G46"/>
    <mergeCell ref="H46:I46"/>
    <mergeCell ref="J46:K46"/>
    <mergeCell ref="L46:M46"/>
    <mergeCell ref="N46:O46"/>
    <mergeCell ref="P46:Q46"/>
    <mergeCell ref="R46:S46"/>
    <mergeCell ref="H41:I41"/>
    <mergeCell ref="J41:K41"/>
    <mergeCell ref="L41:M41"/>
    <mergeCell ref="N41:O41"/>
    <mergeCell ref="P41:Q41"/>
    <mergeCell ref="R41:S41"/>
    <mergeCell ref="J45:K45"/>
    <mergeCell ref="L45:M45"/>
    <mergeCell ref="N45:O45"/>
    <mergeCell ref="F45:G45"/>
    <mergeCell ref="H45:I45"/>
    <mergeCell ref="D15:E15"/>
    <mergeCell ref="F15:G15"/>
    <mergeCell ref="H15:I15"/>
    <mergeCell ref="J15:K15"/>
    <mergeCell ref="D38:E38"/>
    <mergeCell ref="F38:G38"/>
    <mergeCell ref="H38:I38"/>
    <mergeCell ref="J38:K38"/>
    <mergeCell ref="L38:M38"/>
    <mergeCell ref="D25:E25"/>
    <mergeCell ref="F25:G25"/>
    <mergeCell ref="H25:I25"/>
    <mergeCell ref="D18:E18"/>
    <mergeCell ref="F18:G18"/>
    <mergeCell ref="H18:I18"/>
    <mergeCell ref="D17:E17"/>
    <mergeCell ref="D21:E21"/>
    <mergeCell ref="D24:E24"/>
    <mergeCell ref="D27:E27"/>
    <mergeCell ref="F27:G27"/>
    <mergeCell ref="H27:I27"/>
    <mergeCell ref="J27:K27"/>
    <mergeCell ref="L27:M27"/>
    <mergeCell ref="D26:E26"/>
    <mergeCell ref="D30:E30"/>
    <mergeCell ref="V48:W48"/>
    <mergeCell ref="P45:Q45"/>
    <mergeCell ref="R45:S45"/>
    <mergeCell ref="T45:U45"/>
    <mergeCell ref="V45:W45"/>
    <mergeCell ref="V66:W66"/>
    <mergeCell ref="V54:W54"/>
    <mergeCell ref="D61:E61"/>
    <mergeCell ref="F61:G61"/>
    <mergeCell ref="H61:I61"/>
    <mergeCell ref="J61:K61"/>
    <mergeCell ref="L61:M61"/>
    <mergeCell ref="N61:O61"/>
    <mergeCell ref="P61:Q61"/>
    <mergeCell ref="R61:S61"/>
    <mergeCell ref="D66:E66"/>
    <mergeCell ref="F66:G66"/>
    <mergeCell ref="H66:I66"/>
    <mergeCell ref="J66:K66"/>
    <mergeCell ref="F63:G63"/>
    <mergeCell ref="H63:I63"/>
    <mergeCell ref="J63:K63"/>
    <mergeCell ref="D46:E46"/>
    <mergeCell ref="V24:W24"/>
    <mergeCell ref="P38:Q38"/>
    <mergeCell ref="R38:S38"/>
    <mergeCell ref="T38:U38"/>
    <mergeCell ref="V38:W38"/>
    <mergeCell ref="V46:W46"/>
    <mergeCell ref="P25:Q25"/>
    <mergeCell ref="V25:W25"/>
    <mergeCell ref="P26:Q26"/>
    <mergeCell ref="R26:S26"/>
    <mergeCell ref="T26:U26"/>
    <mergeCell ref="V26:W26"/>
    <mergeCell ref="V27:W27"/>
    <mergeCell ref="P28:Q28"/>
    <mergeCell ref="R28:S28"/>
    <mergeCell ref="T28:U28"/>
    <mergeCell ref="V28:W28"/>
    <mergeCell ref="V29:W29"/>
    <mergeCell ref="V30:W30"/>
    <mergeCell ref="V40:W40"/>
    <mergeCell ref="V31:W31"/>
    <mergeCell ref="V32:W32"/>
    <mergeCell ref="P31:Q31"/>
    <mergeCell ref="R31:S31"/>
    <mergeCell ref="N27:O27"/>
    <mergeCell ref="P27:Q27"/>
    <mergeCell ref="R27:S27"/>
    <mergeCell ref="T27:U27"/>
    <mergeCell ref="T24:U24"/>
    <mergeCell ref="J25:K25"/>
    <mergeCell ref="L25:M25"/>
    <mergeCell ref="F24:G24"/>
    <mergeCell ref="H24:I24"/>
    <mergeCell ref="J24:K24"/>
    <mergeCell ref="F26:G26"/>
    <mergeCell ref="H26:I26"/>
    <mergeCell ref="J26:K26"/>
    <mergeCell ref="L26:M26"/>
    <mergeCell ref="N26:O26"/>
    <mergeCell ref="N25:O25"/>
    <mergeCell ref="D28:E28"/>
    <mergeCell ref="V102:W102"/>
    <mergeCell ref="V101:W101"/>
    <mergeCell ref="L102:M102"/>
    <mergeCell ref="N102:O102"/>
    <mergeCell ref="P102:Q102"/>
    <mergeCell ref="R102:S102"/>
    <mergeCell ref="T102:U102"/>
    <mergeCell ref="L101:M101"/>
    <mergeCell ref="N101:O101"/>
    <mergeCell ref="P101:Q101"/>
    <mergeCell ref="T101:U101"/>
    <mergeCell ref="R101:S101"/>
    <mergeCell ref="L40:M40"/>
    <mergeCell ref="N40:O40"/>
    <mergeCell ref="F28:G28"/>
    <mergeCell ref="H28:I28"/>
    <mergeCell ref="J28:K28"/>
    <mergeCell ref="L48:M48"/>
    <mergeCell ref="N48:O48"/>
    <mergeCell ref="D67:E67"/>
    <mergeCell ref="H77:I77"/>
    <mergeCell ref="F67:G67"/>
    <mergeCell ref="D92:E92"/>
    <mergeCell ref="D50:E50"/>
    <mergeCell ref="F50:G50"/>
    <mergeCell ref="D57:E57"/>
    <mergeCell ref="F57:G57"/>
    <mergeCell ref="H57:I57"/>
    <mergeCell ref="C90:X90"/>
    <mergeCell ref="D98:E98"/>
    <mergeCell ref="F98:G98"/>
    <mergeCell ref="F49:G49"/>
    <mergeCell ref="H49:I49"/>
    <mergeCell ref="J49:K49"/>
    <mergeCell ref="L49:M49"/>
    <mergeCell ref="J67:K67"/>
    <mergeCell ref="D69:E69"/>
    <mergeCell ref="F69:G69"/>
    <mergeCell ref="H69:I69"/>
    <mergeCell ref="J69:K69"/>
    <mergeCell ref="D68:E68"/>
    <mergeCell ref="F68:G68"/>
    <mergeCell ref="H68:I68"/>
    <mergeCell ref="J68:K68"/>
    <mergeCell ref="D58:E58"/>
    <mergeCell ref="L68:M68"/>
    <mergeCell ref="V59:W59"/>
    <mergeCell ref="N38:O38"/>
    <mergeCell ref="H40:I40"/>
    <mergeCell ref="J40:K40"/>
    <mergeCell ref="L28:M28"/>
    <mergeCell ref="N28:O28"/>
    <mergeCell ref="N31:O31"/>
    <mergeCell ref="P18:Q18"/>
    <mergeCell ref="R21:S21"/>
    <mergeCell ref="D102:E102"/>
    <mergeCell ref="F102:G102"/>
    <mergeCell ref="H102:I102"/>
    <mergeCell ref="J102:K102"/>
    <mergeCell ref="D101:E101"/>
    <mergeCell ref="F101:G101"/>
    <mergeCell ref="H101:I101"/>
    <mergeCell ref="J101:K101"/>
    <mergeCell ref="D48:E48"/>
    <mergeCell ref="F48:G48"/>
    <mergeCell ref="H48:I48"/>
    <mergeCell ref="J48:K48"/>
    <mergeCell ref="F58:G58"/>
    <mergeCell ref="D56:E56"/>
    <mergeCell ref="F56:G56"/>
    <mergeCell ref="D49:E49"/>
    <mergeCell ref="V14:W14"/>
    <mergeCell ref="D12:E12"/>
    <mergeCell ref="D13:E13"/>
    <mergeCell ref="D14:E14"/>
    <mergeCell ref="H9:I9"/>
    <mergeCell ref="J9:K9"/>
    <mergeCell ref="L9:M9"/>
    <mergeCell ref="N9:O9"/>
    <mergeCell ref="V13:W13"/>
    <mergeCell ref="N12:O12"/>
    <mergeCell ref="P12:Q12"/>
    <mergeCell ref="R12:S12"/>
    <mergeCell ref="T12:U12"/>
    <mergeCell ref="T13:U13"/>
    <mergeCell ref="N13:O13"/>
    <mergeCell ref="P13:Q13"/>
    <mergeCell ref="V9:W9"/>
    <mergeCell ref="V10:W10"/>
    <mergeCell ref="V12:W12"/>
    <mergeCell ref="T9:U9"/>
    <mergeCell ref="F13:G13"/>
    <mergeCell ref="H13:I13"/>
    <mergeCell ref="J13:K13"/>
    <mergeCell ref="F14:G14"/>
    <mergeCell ref="F10:G10"/>
    <mergeCell ref="H10:I10"/>
    <mergeCell ref="L13:M13"/>
    <mergeCell ref="L10:M10"/>
    <mergeCell ref="R54:S54"/>
    <mergeCell ref="T54:U54"/>
    <mergeCell ref="D41:E41"/>
    <mergeCell ref="F41:G41"/>
    <mergeCell ref="N15:O15"/>
    <mergeCell ref="P21:Q21"/>
    <mergeCell ref="D20:E20"/>
    <mergeCell ref="F12:G12"/>
    <mergeCell ref="H12:I12"/>
    <mergeCell ref="D43:E43"/>
    <mergeCell ref="F43:G43"/>
    <mergeCell ref="R20:S20"/>
    <mergeCell ref="L18:M18"/>
    <mergeCell ref="N18:O18"/>
    <mergeCell ref="T17:U17"/>
    <mergeCell ref="T18:U18"/>
    <mergeCell ref="H14:I14"/>
    <mergeCell ref="J14:K14"/>
    <mergeCell ref="L14:M14"/>
    <mergeCell ref="N14:O14"/>
    <mergeCell ref="J8:K8"/>
    <mergeCell ref="L8:M8"/>
    <mergeCell ref="P15:Q15"/>
    <mergeCell ref="T8:U8"/>
    <mergeCell ref="T10:U10"/>
    <mergeCell ref="P9:Q9"/>
    <mergeCell ref="R9:S9"/>
    <mergeCell ref="P10:Q10"/>
    <mergeCell ref="R10:S10"/>
    <mergeCell ref="R13:S13"/>
    <mergeCell ref="R15:S15"/>
    <mergeCell ref="T14:U14"/>
    <mergeCell ref="J12:K12"/>
    <mergeCell ref="L12:M12"/>
    <mergeCell ref="L15:M15"/>
    <mergeCell ref="P14:Q14"/>
    <mergeCell ref="R14:S14"/>
    <mergeCell ref="R8:S8"/>
    <mergeCell ref="J10:K10"/>
    <mergeCell ref="N10:O10"/>
    <mergeCell ref="T15:U15"/>
    <mergeCell ref="T40:U40"/>
    <mergeCell ref="L24:M24"/>
    <mergeCell ref="N24:O24"/>
    <mergeCell ref="T25:U25"/>
    <mergeCell ref="P43:Q43"/>
    <mergeCell ref="R43:S43"/>
    <mergeCell ref="T43:U43"/>
    <mergeCell ref="D54:E54"/>
    <mergeCell ref="F54:G54"/>
    <mergeCell ref="H54:I54"/>
    <mergeCell ref="J54:K54"/>
    <mergeCell ref="L54:M54"/>
    <mergeCell ref="N54:O54"/>
    <mergeCell ref="P54:Q54"/>
    <mergeCell ref="P24:Q24"/>
    <mergeCell ref="R24:S24"/>
    <mergeCell ref="R25:S25"/>
    <mergeCell ref="P40:Q40"/>
    <mergeCell ref="R40:S40"/>
    <mergeCell ref="J52:K52"/>
    <mergeCell ref="L52:M52"/>
    <mergeCell ref="N52:O52"/>
    <mergeCell ref="P52:Q52"/>
    <mergeCell ref="R52:S52"/>
    <mergeCell ref="N68:O68"/>
    <mergeCell ref="P68:Q68"/>
    <mergeCell ref="A2:X2"/>
    <mergeCell ref="C4:X4"/>
    <mergeCell ref="D6:E6"/>
    <mergeCell ref="F6:G6"/>
    <mergeCell ref="P6:Q6"/>
    <mergeCell ref="R6:S6"/>
    <mergeCell ref="V6:W6"/>
    <mergeCell ref="D9:E9"/>
    <mergeCell ref="D10:E10"/>
    <mergeCell ref="F8:G8"/>
    <mergeCell ref="H6:I6"/>
    <mergeCell ref="J6:K6"/>
    <mergeCell ref="L6:M6"/>
    <mergeCell ref="N6:O6"/>
    <mergeCell ref="N8:O8"/>
    <mergeCell ref="F9:G9"/>
    <mergeCell ref="H8:I8"/>
    <mergeCell ref="T6:U6"/>
    <mergeCell ref="V8:W8"/>
    <mergeCell ref="P8:Q8"/>
    <mergeCell ref="D8:E8"/>
    <mergeCell ref="T20:U20"/>
    <mergeCell ref="V89:W89"/>
    <mergeCell ref="P88:Q88"/>
    <mergeCell ref="R88:S88"/>
    <mergeCell ref="T88:U88"/>
    <mergeCell ref="V88:W88"/>
    <mergeCell ref="D89:E89"/>
    <mergeCell ref="F89:G89"/>
    <mergeCell ref="H89:I89"/>
    <mergeCell ref="J89:K89"/>
    <mergeCell ref="L89:M89"/>
    <mergeCell ref="N89:O89"/>
    <mergeCell ref="D88:E88"/>
    <mergeCell ref="F88:G88"/>
    <mergeCell ref="H88:I88"/>
    <mergeCell ref="J88:K88"/>
    <mergeCell ref="L88:M88"/>
    <mergeCell ref="N88:O88"/>
    <mergeCell ref="V15:W15"/>
    <mergeCell ref="V18:W18"/>
    <mergeCell ref="V20:W20"/>
    <mergeCell ref="V17:W17"/>
    <mergeCell ref="F20:G20"/>
    <mergeCell ref="H20:I20"/>
    <mergeCell ref="J20:K20"/>
    <mergeCell ref="L20:M20"/>
    <mergeCell ref="F17:G17"/>
    <mergeCell ref="H17:I17"/>
    <mergeCell ref="P17:Q17"/>
    <mergeCell ref="R17:S17"/>
    <mergeCell ref="R18:S18"/>
    <mergeCell ref="P20:Q20"/>
    <mergeCell ref="N17:O17"/>
    <mergeCell ref="J18:K18"/>
    <mergeCell ref="L17:M17"/>
    <mergeCell ref="N20:O20"/>
    <mergeCell ref="J17:K17"/>
  </mergeCells>
  <phoneticPr fontId="0" type="noConversion"/>
  <conditionalFormatting sqref="D2:D5 F2:F5 H2:H5 J2:J5 L2:L5 N2:N5 P2:P5 R2:R5 T2:T5 V2:V5 X3 Z3 D7 F7 H7 J7 L7 N7 P7 R7 T7 V7 D11 F11 H11 J11 L11 N11 P11 R11 T11 V11 D16 F16 H16 J16 L16 N16 P16 R16 T16 V16 D19 F19 H19 J19 L19 N19 P19 R19 T19 V19 D23 F23 H23 J23 L23 N23 P23 R23 T23 V23 D39 F39 H39 J39 L39 N39 P39 R39 T39 V39 D42 F42 H42 J42 L42 N42 P42 R42 T42 V42 D47 F47 H47 J47 L47 N47 P47 R47 T47 V47 D53 F53 H53 J53 L53 N53 P53 R53 T53 V53 D60 F60 H60 J60 L60 N60 P60 R60 T60 V60 D65 F65 H65 J65 L65 N65 P65 R65 T65 V65 D71:D73 F71:F73 H71:H73 J71:J73 L71:L73 N71:N73 P71:P73 R71:R73 T71:T73 V71:V73 D76 F76 H76 J76 L76 N76 P76 R76 T76 V76 D90:D91 F90:F91 H90:H91 J90:J91 L90:L91 N90:N91 P90:P91 R90:R91 T90:T91 V90:V91 D93 F93 H93 J93 L93 N93 P93 R93 T93 V93 D100 F100 H100 J100 L100 N100 P100 R100 T100 V100 D103:D65536 F103:F65536 H103:H65536 J103:J65536 L103:L65536 N103:N65536 P103:P65536 R103:R65536 T103:T65536 V103:V65536">
    <cfRule type="cellIs" dxfId="472" priority="21" stopIfTrue="1" operator="equal">
      <formula>"a"</formula>
    </cfRule>
  </conditionalFormatting>
  <conditionalFormatting sqref="D78 F78 H78 J78 L78 N78 P78 R78 T78 V78">
    <cfRule type="cellIs" dxfId="471" priority="5" stopIfTrue="1" operator="equal">
      <formula>"a"</formula>
    </cfRule>
  </conditionalFormatting>
  <conditionalFormatting sqref="D86:D87">
    <cfRule type="cellIs" dxfId="470" priority="12" stopIfTrue="1" operator="equal">
      <formula>"a"</formula>
    </cfRule>
  </conditionalFormatting>
  <conditionalFormatting sqref="D6:W6 D8:W10 D12:W15 D17:W18 D20:W22 D24:W38 D40:W41 D43:W46 D48:W52 D54:W59 D61:W64 D66:W70 D74:W75 D77:W77 D92:W92 D94:W99">
    <cfRule type="cellIs" dxfId="469" priority="22" stopIfTrue="1" operator="equal">
      <formula>"a"</formula>
    </cfRule>
    <cfRule type="cellIs" dxfId="468" priority="23" stopIfTrue="1" operator="equal">
      <formula>"s"</formula>
    </cfRule>
  </conditionalFormatting>
  <conditionalFormatting sqref="D88:W89">
    <cfRule type="cellIs" dxfId="467" priority="16" stopIfTrue="1" operator="equal">
      <formula>"a"</formula>
    </cfRule>
    <cfRule type="cellIs" dxfId="466" priority="17" stopIfTrue="1" operator="equal">
      <formula>"s"</formula>
    </cfRule>
  </conditionalFormatting>
  <conditionalFormatting sqref="D101:W102">
    <cfRule type="cellIs" dxfId="465" priority="9" stopIfTrue="1" operator="equal">
      <formula>"a"</formula>
    </cfRule>
    <cfRule type="cellIs" dxfId="464" priority="10" stopIfTrue="1" operator="equal">
      <formula>"s"</formula>
    </cfRule>
  </conditionalFormatting>
  <conditionalFormatting sqref="E2:E5 G2:G5 I2:I5 K2:K5 M2:M5 O2:O5 Q2:Q5 S2:S5 U2:U5 W2:W5 X5 Z5 E7 G7 I7 K7 M7 O7 Q7 S7 U7 W7:X7 Z7 E11 G11 I11 K11 M11 O11 Q11 S11 U11 W11:X11 Z11 E16 G16 I16 K16 M16 O16 Q16 S16 U16 W16:X16 Z16 E19 G19 I19 K19 M19 O19 Q19 S19 U19 W19:X19 Z19 E23 G23 I23 K23 M23 O23 Q23 S23 U23 W23:X23 Z23 E39 G39 I39 K39 M39 O39 Q39 S39 U39 W39:X39 Z39 E42 G42 I42 K42 M42 O42 Q42 S42 U42 W42:X42 Z42 E47 G47 I47 K47 M47 O47 Q47 S47 U47 W47:X47 Z47 E53 G53 I53 K53 M53 O53 Q53 S53 U53 W53:X53 Z53 E60 G60 I60 K60 M60 O60 Q60 S60 U60 W60:X60 Z60 E65 G65 I65 K65 M65 O65 Q65 S65 U65 W65:X65 Z65 W71:W72 E71:E73 G71:G73 I71:I73 K71:K73 M71:M73 O71:O73 Q71:Q73 S71:S73 U71:U73 W73:X73 Z73 E76 G76 I76 K76 M76 O76 Q76 S76 U76 W76:X76 Z76 W90 E90:E91 G90:G91 I90:I91 K90:K91 M90:M91 O90:O91 Q90:Q91 S90:S91 U90:U91 W91:X91 Z91 E93 G93 I93 K93 M93 O93 Q93 S93 U93 W93:X93 Z93 E100 G100 I100 K100 M100 O100 Q100 S100 U100 W100:X100 Z100 E103:E65536 G103:G65536 I103:I65536 K103:K65536 M103:M65536 O103:O65536 Q103:Q65536 S103:S65536 U103:U65536 W103:X65536 Z103:Z65536">
    <cfRule type="cellIs" dxfId="463" priority="19" stopIfTrue="1" operator="equal">
      <formula>1</formula>
    </cfRule>
    <cfRule type="cellIs" dxfId="462" priority="20" stopIfTrue="1" operator="between">
      <formula>1</formula>
      <formula>3</formula>
    </cfRule>
  </conditionalFormatting>
  <conditionalFormatting sqref="E78 G78 I78 K78 M78 O78 Q78 S78 U78 W78:X78">
    <cfRule type="cellIs" dxfId="461" priority="3" stopIfTrue="1" operator="equal">
      <formula>1</formula>
    </cfRule>
    <cfRule type="cellIs" dxfId="460" priority="4" stopIfTrue="1" operator="between">
      <formula>1</formula>
      <formula>3</formula>
    </cfRule>
  </conditionalFormatting>
  <conditionalFormatting sqref="E86 G86 I86 K86 M86 O86 Q86 S86 U86 W86:X86">
    <cfRule type="cellIs" dxfId="459" priority="13" stopIfTrue="1" operator="equal">
      <formula>1</formula>
    </cfRule>
    <cfRule type="cellIs" dxfId="458" priority="14" stopIfTrue="1" operator="between">
      <formula>1</formula>
      <formula>3</formula>
    </cfRule>
  </conditionalFormatting>
  <conditionalFormatting sqref="F86 H86 J86 L86 N86 P86 R86 T86 V86">
    <cfRule type="cellIs" dxfId="457" priority="15" stopIfTrue="1" operator="equal">
      <formula>"a"</formula>
    </cfRule>
  </conditionalFormatting>
  <conditionalFormatting sqref="Y79 D80:W81 Y82 D83:W85">
    <cfRule type="cellIs" dxfId="456" priority="6" stopIfTrue="1" operator="equal">
      <formula>"a"</formula>
    </cfRule>
    <cfRule type="cellIs" dxfId="455" priority="7" stopIfTrue="1" operator="equal">
      <formula>"s"</formula>
    </cfRule>
  </conditionalFormatting>
  <conditionalFormatting sqref="Z6 Z8:Z10 Z12:Z15 Z17:Z18 Z20:Z22 Z24:Z38 Z40:Z41 Z43:Z46 Z48:Z52 Z54:Z59 Z61:Z64 Z66:Z70 Z74:Z75 Z77 Z88:Z89 Z92 Z94:Z99">
    <cfRule type="expression" dxfId="454" priority="174" stopIfTrue="1">
      <formula>Y6=0</formula>
    </cfRule>
  </conditionalFormatting>
  <conditionalFormatting sqref="Z80:Z81 Z83:Z85">
    <cfRule type="expression" dxfId="453" priority="8" stopIfTrue="1">
      <formula>Y80=0</formula>
    </cfRule>
  </conditionalFormatting>
  <conditionalFormatting sqref="Z86:Z87">
    <cfRule type="cellIs" dxfId="452" priority="1" stopIfTrue="1" operator="equal">
      <formula>1</formula>
    </cfRule>
    <cfRule type="cellIs" dxfId="451" priority="2" stopIfTrue="1" operator="between">
      <formula>1</formula>
      <formula>3</formula>
    </cfRule>
  </conditionalFormatting>
  <conditionalFormatting sqref="Z101:Z102">
    <cfRule type="expression" dxfId="450" priority="11" stopIfTrue="1">
      <formula>Y101=0</formula>
    </cfRule>
  </conditionalFormatting>
  <printOptions horizontalCentered="1"/>
  <pageMargins left="0.35433070866141736" right="0.35433070866141736" top="0.27559055118110237" bottom="0.35433070866141736" header="0.15748031496062992" footer="0.15748031496062992"/>
  <pageSetup paperSize="9" scale="47" orientation="landscape" cellComments="atEnd" r:id="rId1"/>
  <headerFooter alignWithMargins="0">
    <oddFooter>&amp;LCKL LNG / VERSION 2025 / 1.0&amp;CLMC-06&amp;R &amp;P of  &amp;N</oddFooter>
  </headerFooter>
  <rowBreaks count="4" manualBreakCount="4">
    <brk id="22" max="24" man="1"/>
    <brk id="46" max="24" man="1"/>
    <brk id="70" max="24" man="1"/>
    <brk id="89" max="2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R3643"/>
  <sheetViews>
    <sheetView zoomScale="50" zoomScaleNormal="50" zoomScaleSheetLayoutView="40" workbookViewId="0">
      <pane ySplit="3" topLeftCell="A4" activePane="bottomLeft" state="frozen"/>
      <selection pane="bottomLeft" activeCell="AC1" sqref="AC1"/>
    </sheetView>
  </sheetViews>
  <sheetFormatPr defaultColWidth="8.85546875" defaultRowHeight="18" x14ac:dyDescent="0.2"/>
  <cols>
    <col min="1" max="1" width="9.7109375" style="94" customWidth="1"/>
    <col min="2" max="2" width="14.85546875" style="46" customWidth="1"/>
    <col min="3" max="3" width="128" style="42" customWidth="1"/>
    <col min="4" max="22" width="5.7109375" style="2" customWidth="1"/>
    <col min="23" max="23" width="5.140625" style="2" customWidth="1"/>
    <col min="24" max="24" width="5.7109375" style="2" customWidth="1"/>
    <col min="25" max="25" width="8" style="2" customWidth="1"/>
    <col min="26" max="26" width="8.5703125" style="45" customWidth="1"/>
    <col min="27" max="27" width="3.28515625" style="207" hidden="1" customWidth="1"/>
    <col min="28" max="28" width="7.42578125" style="47" customWidth="1"/>
    <col min="29" max="29" width="8.85546875" style="219" customWidth="1"/>
    <col min="30" max="30" width="11" style="219" bestFit="1" customWidth="1"/>
    <col min="31" max="32" width="14.42578125" style="219" customWidth="1"/>
    <col min="33" max="75" width="8.85546875" style="219" customWidth="1"/>
    <col min="76" max="200" width="8.85546875" style="2" customWidth="1"/>
    <col min="201" max="16384" width="8.85546875" style="2"/>
  </cols>
  <sheetData>
    <row r="1" spans="1:108" customFormat="1" ht="45" customHeight="1" thickBot="1" x14ac:dyDescent="0.25">
      <c r="A1" s="266" t="str">
        <f>'Checklist - Basic Office LNG'!A1</f>
        <v xml:space="preserve">GA Code: </v>
      </c>
      <c r="B1" s="267"/>
      <c r="C1" s="266"/>
      <c r="D1" s="268" t="str">
        <f>'Checklist - Basic Office LNG'!D1</f>
        <v xml:space="preserve">Certificate Holder name:   </v>
      </c>
      <c r="E1" s="266"/>
      <c r="F1" s="266"/>
      <c r="G1" s="266"/>
      <c r="H1" s="266"/>
      <c r="I1" s="266"/>
      <c r="J1" s="266"/>
      <c r="K1" s="266"/>
      <c r="L1" s="266"/>
      <c r="M1" s="266"/>
      <c r="N1" s="266"/>
      <c r="O1" s="266"/>
      <c r="P1" s="266"/>
      <c r="Q1" s="266"/>
      <c r="R1" s="266"/>
      <c r="S1" s="266"/>
      <c r="T1" s="266"/>
      <c r="U1" s="266"/>
      <c r="V1" s="266"/>
      <c r="W1" s="266"/>
      <c r="X1" s="269"/>
      <c r="Y1" s="27"/>
      <c r="Z1" s="269" t="str">
        <f>'Checklist - Basic Office LNG'!X1</f>
        <v xml:space="preserve">Date of Office Audit:   </v>
      </c>
      <c r="AA1" s="27"/>
      <c r="AB1" s="27"/>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row>
    <row r="2" spans="1:108" ht="31.7" customHeight="1" thickBot="1" x14ac:dyDescent="0.25">
      <c r="A2" s="822" t="s">
        <v>1142</v>
      </c>
      <c r="B2" s="823"/>
      <c r="C2" s="823"/>
      <c r="D2" s="823"/>
      <c r="E2" s="823"/>
      <c r="F2" s="823"/>
      <c r="G2" s="823"/>
      <c r="H2" s="823"/>
      <c r="I2" s="823"/>
      <c r="J2" s="823"/>
      <c r="K2" s="823"/>
      <c r="L2" s="823"/>
      <c r="M2" s="823"/>
      <c r="N2" s="823"/>
      <c r="O2" s="823"/>
      <c r="P2" s="823"/>
      <c r="Q2" s="823"/>
      <c r="R2" s="823"/>
      <c r="S2" s="823"/>
      <c r="T2" s="823"/>
      <c r="U2" s="823"/>
      <c r="V2" s="823"/>
      <c r="W2" s="823"/>
      <c r="X2" s="823"/>
      <c r="Y2" s="823"/>
      <c r="Z2" s="824"/>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row>
    <row r="3" spans="1:108" ht="160.5" customHeight="1" thickBot="1" x14ac:dyDescent="0.25">
      <c r="A3" s="423" t="s">
        <v>135</v>
      </c>
      <c r="B3" s="423" t="s">
        <v>189</v>
      </c>
      <c r="C3" s="424" t="s">
        <v>429</v>
      </c>
      <c r="D3" s="425" t="s">
        <v>360</v>
      </c>
      <c r="E3" s="426" t="s">
        <v>430</v>
      </c>
      <c r="F3" s="425" t="s">
        <v>361</v>
      </c>
      <c r="G3" s="427" t="s">
        <v>430</v>
      </c>
      <c r="H3" s="425" t="s">
        <v>251</v>
      </c>
      <c r="I3" s="426" t="s">
        <v>430</v>
      </c>
      <c r="J3" s="425" t="s">
        <v>362</v>
      </c>
      <c r="K3" s="427" t="s">
        <v>430</v>
      </c>
      <c r="L3" s="425" t="s">
        <v>224</v>
      </c>
      <c r="M3" s="426" t="s">
        <v>430</v>
      </c>
      <c r="N3" s="425" t="s">
        <v>363</v>
      </c>
      <c r="O3" s="426" t="s">
        <v>430</v>
      </c>
      <c r="P3" s="425" t="s">
        <v>250</v>
      </c>
      <c r="Q3" s="426" t="s">
        <v>430</v>
      </c>
      <c r="R3" s="425" t="s">
        <v>364</v>
      </c>
      <c r="S3" s="427" t="s">
        <v>430</v>
      </c>
      <c r="T3" s="425" t="s">
        <v>223</v>
      </c>
      <c r="U3" s="426" t="s">
        <v>430</v>
      </c>
      <c r="V3" s="425" t="s">
        <v>393</v>
      </c>
      <c r="W3" s="427" t="s">
        <v>430</v>
      </c>
      <c r="X3" s="428" t="s">
        <v>482</v>
      </c>
      <c r="Y3" s="429" t="s">
        <v>431</v>
      </c>
      <c r="Z3" s="430" t="s">
        <v>432</v>
      </c>
      <c r="AD3" s="227" t="s">
        <v>206</v>
      </c>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row>
    <row r="4" spans="1:108" ht="33" customHeight="1" thickBot="1" x14ac:dyDescent="0.25">
      <c r="A4" s="320"/>
      <c r="B4" s="531">
        <v>1000</v>
      </c>
      <c r="C4" s="825" t="s">
        <v>433</v>
      </c>
      <c r="D4" s="826"/>
      <c r="E4" s="826"/>
      <c r="F4" s="826"/>
      <c r="G4" s="826"/>
      <c r="H4" s="826"/>
      <c r="I4" s="826"/>
      <c r="J4" s="826"/>
      <c r="K4" s="826"/>
      <c r="L4" s="826"/>
      <c r="M4" s="826"/>
      <c r="N4" s="826"/>
      <c r="O4" s="826"/>
      <c r="P4" s="826"/>
      <c r="Q4" s="826"/>
      <c r="R4" s="826"/>
      <c r="S4" s="826"/>
      <c r="T4" s="826"/>
      <c r="U4" s="826"/>
      <c r="V4" s="826"/>
      <c r="W4" s="826"/>
      <c r="X4" s="826"/>
      <c r="Y4" s="826"/>
      <c r="Z4" s="82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row>
    <row r="5" spans="1:108" ht="29.25" customHeight="1" thickBot="1" x14ac:dyDescent="0.25">
      <c r="A5" s="316"/>
      <c r="B5" s="240" t="s">
        <v>293</v>
      </c>
      <c r="C5" s="143" t="s">
        <v>179</v>
      </c>
      <c r="D5" s="241"/>
      <c r="E5" s="242"/>
      <c r="F5" s="243"/>
      <c r="G5" s="244"/>
      <c r="H5" s="160" t="s">
        <v>435</v>
      </c>
      <c r="I5" s="242"/>
      <c r="J5" s="163" t="s">
        <v>435</v>
      </c>
      <c r="K5" s="244"/>
      <c r="L5" s="241"/>
      <c r="M5" s="242"/>
      <c r="N5" s="243"/>
      <c r="O5" s="244"/>
      <c r="P5" s="241"/>
      <c r="Q5" s="242"/>
      <c r="R5" s="243"/>
      <c r="S5" s="244"/>
      <c r="T5" s="241"/>
      <c r="U5" s="242"/>
      <c r="V5" s="243"/>
      <c r="W5" s="242"/>
      <c r="X5" s="255"/>
      <c r="Y5" s="247"/>
      <c r="Z5" s="327"/>
      <c r="AA5" s="39"/>
      <c r="AD5" s="228"/>
      <c r="AE5" s="226"/>
      <c r="BX5" s="219"/>
      <c r="BY5" s="219"/>
      <c r="BZ5" s="219"/>
      <c r="CA5" s="219"/>
      <c r="CB5" s="219"/>
      <c r="CC5" s="219"/>
      <c r="CD5" s="219"/>
      <c r="CE5" s="219"/>
      <c r="CF5" s="219"/>
      <c r="CG5" s="47"/>
      <c r="CH5" s="47"/>
      <c r="CI5" s="47"/>
      <c r="CJ5" s="47"/>
      <c r="CK5" s="47"/>
      <c r="CL5" s="47"/>
      <c r="CM5" s="47"/>
    </row>
    <row r="6" spans="1:108" ht="45" customHeight="1" x14ac:dyDescent="0.2">
      <c r="A6" s="326"/>
      <c r="B6" s="175" t="s">
        <v>292</v>
      </c>
      <c r="C6" s="124" t="s">
        <v>11</v>
      </c>
      <c r="D6" s="649"/>
      <c r="E6" s="650"/>
      <c r="F6" s="649"/>
      <c r="G6" s="650"/>
      <c r="H6" s="649"/>
      <c r="I6" s="650"/>
      <c r="J6" s="649"/>
      <c r="K6" s="650"/>
      <c r="L6" s="649"/>
      <c r="M6" s="650"/>
      <c r="N6" s="649"/>
      <c r="O6" s="650"/>
      <c r="P6" s="649"/>
      <c r="Q6" s="650"/>
      <c r="R6" s="649"/>
      <c r="S6" s="650"/>
      <c r="T6" s="649"/>
      <c r="U6" s="650"/>
      <c r="V6" s="649"/>
      <c r="W6" s="650"/>
      <c r="X6" s="38"/>
      <c r="Y6" s="76">
        <f>IF(OR(D6="s",F6="s",H6="s",J6="s",L6="s",N6="s",P6="s",R6="s",T6="s",V6="s"), 0, IF(OR(D6="a",F6="a",H6="a",J6="a",L6="a",N6="a",P6="a",R6="a",T6="a",V6="a"),Z6,0))</f>
        <v>0</v>
      </c>
      <c r="Z6" s="333">
        <v>10</v>
      </c>
      <c r="AA6" s="39">
        <f t="shared" ref="AA6:AA15" si="0">COUNTIF(D6:W6,"a")+COUNTIF(D6:W6,"s")</f>
        <v>0</v>
      </c>
      <c r="AB6" s="274"/>
      <c r="AD6" s="228" t="s">
        <v>205</v>
      </c>
      <c r="BX6" s="219"/>
      <c r="BY6" s="219"/>
      <c r="BZ6" s="219"/>
      <c r="CA6" s="219"/>
      <c r="CB6" s="219"/>
      <c r="CC6" s="219"/>
      <c r="CD6" s="219"/>
      <c r="CE6" s="219"/>
      <c r="CF6" s="219"/>
      <c r="CG6" s="47"/>
      <c r="CH6" s="47"/>
      <c r="CI6" s="47"/>
      <c r="CJ6" s="47"/>
      <c r="CK6" s="47"/>
      <c r="CL6" s="47"/>
      <c r="CM6" s="47"/>
    </row>
    <row r="7" spans="1:108" ht="27.95" customHeight="1" x14ac:dyDescent="0.2">
      <c r="A7" s="326"/>
      <c r="B7" s="176" t="s">
        <v>70</v>
      </c>
      <c r="C7" s="125" t="s">
        <v>71</v>
      </c>
      <c r="D7" s="606"/>
      <c r="E7" s="607"/>
      <c r="F7" s="606"/>
      <c r="G7" s="607"/>
      <c r="H7" s="606"/>
      <c r="I7" s="607"/>
      <c r="J7" s="606"/>
      <c r="K7" s="607"/>
      <c r="L7" s="606"/>
      <c r="M7" s="607"/>
      <c r="N7" s="606"/>
      <c r="O7" s="607"/>
      <c r="P7" s="606"/>
      <c r="Q7" s="607"/>
      <c r="R7" s="606"/>
      <c r="S7" s="607"/>
      <c r="T7" s="606"/>
      <c r="U7" s="607"/>
      <c r="V7" s="606"/>
      <c r="W7" s="607"/>
      <c r="X7" s="38"/>
      <c r="Y7" s="534">
        <f t="shared" ref="Y7:Y15" si="1">IF(OR(D7="s",F7="s",H7="s",J7="s",L7="s",N7="s",P7="s",R7="s",T7="s",V7="s"), 0, IF(OR(D7="a",F7="a",H7="a",J7="a",L7="a",N7="a",P7="a",R7="a",T7="a",V7="a"),Z7,0))</f>
        <v>0</v>
      </c>
      <c r="Z7" s="330">
        <v>10</v>
      </c>
      <c r="AA7" s="39">
        <f t="shared" si="0"/>
        <v>0</v>
      </c>
      <c r="AB7" s="274"/>
      <c r="AD7" s="228" t="s">
        <v>205</v>
      </c>
      <c r="AE7" s="226"/>
      <c r="BX7" s="219"/>
      <c r="BY7" s="219"/>
      <c r="BZ7" s="219"/>
      <c r="CA7" s="219"/>
      <c r="CB7" s="219"/>
      <c r="CC7" s="219"/>
      <c r="CD7" s="219"/>
      <c r="CE7" s="219"/>
      <c r="CF7" s="219"/>
      <c r="CG7" s="47"/>
      <c r="CH7" s="47"/>
      <c r="CI7" s="47"/>
      <c r="CJ7" s="47"/>
      <c r="CK7" s="47"/>
      <c r="CL7" s="47"/>
      <c r="CM7" s="47"/>
    </row>
    <row r="8" spans="1:108" ht="40.5" x14ac:dyDescent="0.2">
      <c r="A8" s="326"/>
      <c r="B8" s="176" t="s">
        <v>291</v>
      </c>
      <c r="C8" s="125" t="s">
        <v>428</v>
      </c>
      <c r="D8" s="606"/>
      <c r="E8" s="607"/>
      <c r="F8" s="606"/>
      <c r="G8" s="607"/>
      <c r="H8" s="606"/>
      <c r="I8" s="607"/>
      <c r="J8" s="606"/>
      <c r="K8" s="607"/>
      <c r="L8" s="606"/>
      <c r="M8" s="607"/>
      <c r="N8" s="606"/>
      <c r="O8" s="607"/>
      <c r="P8" s="606"/>
      <c r="Q8" s="607"/>
      <c r="R8" s="606"/>
      <c r="S8" s="607"/>
      <c r="T8" s="606"/>
      <c r="U8" s="607"/>
      <c r="V8" s="606"/>
      <c r="W8" s="607"/>
      <c r="X8" s="38"/>
      <c r="Y8" s="534">
        <f>IF(OR(D8="s",F8="s",H8="s",J8="s",L8="s",N8="s",P8="s",R8="s",T8="s",V8="s"), 0, IF(OR(D8="a",F8="a",H8="a",J8="a",L8="a",N8="a",P8="a",R8="a",T8="a",V8="a"),Z8,0))</f>
        <v>0</v>
      </c>
      <c r="Z8" s="330">
        <v>20</v>
      </c>
      <c r="AA8" s="39">
        <f>COUNTIF(D8:W8,"a")+COUNTIF(D8:W8,"s")</f>
        <v>0</v>
      </c>
      <c r="AB8" s="274"/>
      <c r="AD8" s="228" t="s">
        <v>205</v>
      </c>
      <c r="AE8" s="226"/>
      <c r="BX8" s="219"/>
      <c r="BY8" s="219"/>
      <c r="BZ8" s="219"/>
      <c r="CA8" s="219"/>
      <c r="CB8" s="219"/>
      <c r="CC8" s="219"/>
      <c r="CD8" s="219"/>
      <c r="CE8" s="219"/>
      <c r="CF8" s="219"/>
      <c r="CG8" s="47"/>
      <c r="CH8" s="47"/>
      <c r="CI8" s="47"/>
      <c r="CJ8" s="47"/>
      <c r="CK8" s="47"/>
      <c r="CL8" s="47"/>
      <c r="CM8" s="47"/>
    </row>
    <row r="9" spans="1:108" ht="27.95" customHeight="1" x14ac:dyDescent="0.2">
      <c r="A9" s="326"/>
      <c r="B9" s="176" t="s">
        <v>290</v>
      </c>
      <c r="C9" s="125" t="s">
        <v>72</v>
      </c>
      <c r="D9" s="606"/>
      <c r="E9" s="607"/>
      <c r="F9" s="606"/>
      <c r="G9" s="607"/>
      <c r="H9" s="606"/>
      <c r="I9" s="607"/>
      <c r="J9" s="606"/>
      <c r="K9" s="607"/>
      <c r="L9" s="606"/>
      <c r="M9" s="607"/>
      <c r="N9" s="606"/>
      <c r="O9" s="607"/>
      <c r="P9" s="606"/>
      <c r="Q9" s="607"/>
      <c r="R9" s="606"/>
      <c r="S9" s="607"/>
      <c r="T9" s="606"/>
      <c r="U9" s="607"/>
      <c r="V9" s="606"/>
      <c r="W9" s="607"/>
      <c r="X9" s="38"/>
      <c r="Y9" s="534">
        <f>IF(OR(D9="s",F9="s",H9="s",J9="s",L9="s",N9="s",P9="s",R9="s",T9="s",V9="s"), 0, IF(OR(D9="a",F9="a",H9="a",J9="a",L9="a",N9="a",P9="a",R9="a",T9="a",V9="a"),Z9,0))</f>
        <v>0</v>
      </c>
      <c r="Z9" s="330">
        <v>20</v>
      </c>
      <c r="AA9" s="39">
        <f>COUNTIF(D9:W9,"a")+COUNTIF(D9:W9,"s")</f>
        <v>0</v>
      </c>
      <c r="AB9" s="274"/>
      <c r="AD9" s="228" t="s">
        <v>205</v>
      </c>
      <c r="AE9" s="226"/>
      <c r="BX9" s="219"/>
      <c r="BY9" s="219"/>
      <c r="BZ9" s="219"/>
      <c r="CA9" s="219"/>
      <c r="CB9" s="219"/>
      <c r="CC9" s="219"/>
      <c r="CD9" s="219"/>
      <c r="CE9" s="219"/>
      <c r="CF9" s="219"/>
      <c r="CG9" s="47"/>
      <c r="CH9" s="47"/>
      <c r="CI9" s="47"/>
      <c r="CJ9" s="47"/>
      <c r="CK9" s="47"/>
      <c r="CL9" s="47"/>
      <c r="CM9" s="47"/>
    </row>
    <row r="10" spans="1:108" ht="67.7" customHeight="1" x14ac:dyDescent="0.2">
      <c r="A10" s="326"/>
      <c r="B10" s="176" t="s">
        <v>289</v>
      </c>
      <c r="C10" s="125" t="s">
        <v>385</v>
      </c>
      <c r="D10" s="606"/>
      <c r="E10" s="607"/>
      <c r="F10" s="606"/>
      <c r="G10" s="607"/>
      <c r="H10" s="606"/>
      <c r="I10" s="607"/>
      <c r="J10" s="606"/>
      <c r="K10" s="607"/>
      <c r="L10" s="606"/>
      <c r="M10" s="607"/>
      <c r="N10" s="606"/>
      <c r="O10" s="607"/>
      <c r="P10" s="606"/>
      <c r="Q10" s="607"/>
      <c r="R10" s="606"/>
      <c r="S10" s="607"/>
      <c r="T10" s="606"/>
      <c r="U10" s="607"/>
      <c r="V10" s="606"/>
      <c r="W10" s="607"/>
      <c r="X10" s="38"/>
      <c r="Y10" s="534">
        <f t="shared" si="1"/>
        <v>0</v>
      </c>
      <c r="Z10" s="330">
        <v>5</v>
      </c>
      <c r="AA10" s="39">
        <f t="shared" si="0"/>
        <v>0</v>
      </c>
      <c r="AB10" s="274"/>
      <c r="AD10" s="228" t="s">
        <v>205</v>
      </c>
      <c r="BX10" s="219"/>
      <c r="BY10" s="219"/>
      <c r="BZ10" s="219"/>
      <c r="CA10" s="219"/>
      <c r="CB10" s="219"/>
      <c r="CC10" s="219"/>
      <c r="CD10" s="219"/>
      <c r="CE10" s="219"/>
      <c r="CF10" s="219"/>
      <c r="CG10" s="47"/>
      <c r="CH10" s="47"/>
      <c r="CI10" s="47"/>
      <c r="CJ10" s="47"/>
      <c r="CK10" s="47"/>
      <c r="CL10" s="47"/>
      <c r="CM10" s="47"/>
    </row>
    <row r="11" spans="1:108" ht="45" customHeight="1" x14ac:dyDescent="0.2">
      <c r="A11" s="326"/>
      <c r="B11" s="176" t="s">
        <v>253</v>
      </c>
      <c r="C11" s="125" t="s">
        <v>254</v>
      </c>
      <c r="D11" s="606"/>
      <c r="E11" s="607"/>
      <c r="F11" s="606"/>
      <c r="G11" s="607"/>
      <c r="H11" s="606"/>
      <c r="I11" s="607"/>
      <c r="J11" s="606"/>
      <c r="K11" s="607"/>
      <c r="L11" s="606"/>
      <c r="M11" s="607"/>
      <c r="N11" s="606"/>
      <c r="O11" s="607"/>
      <c r="P11" s="606"/>
      <c r="Q11" s="607"/>
      <c r="R11" s="606"/>
      <c r="S11" s="607"/>
      <c r="T11" s="606"/>
      <c r="U11" s="607"/>
      <c r="V11" s="606"/>
      <c r="W11" s="607"/>
      <c r="X11" s="38"/>
      <c r="Y11" s="534">
        <f t="shared" si="1"/>
        <v>0</v>
      </c>
      <c r="Z11" s="330">
        <v>10</v>
      </c>
      <c r="AA11" s="39">
        <f>COUNTIF(D11:W11,"a")+COUNTIF(D11:W11,"s")</f>
        <v>0</v>
      </c>
      <c r="AB11" s="274"/>
      <c r="AD11" s="228" t="s">
        <v>205</v>
      </c>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row>
    <row r="12" spans="1:108" ht="67.7" customHeight="1" x14ac:dyDescent="0.2">
      <c r="A12" s="326"/>
      <c r="B12" s="176" t="s">
        <v>288</v>
      </c>
      <c r="C12" s="126" t="s">
        <v>137</v>
      </c>
      <c r="D12" s="606"/>
      <c r="E12" s="607"/>
      <c r="F12" s="606"/>
      <c r="G12" s="607"/>
      <c r="H12" s="606"/>
      <c r="I12" s="607"/>
      <c r="J12" s="606"/>
      <c r="K12" s="607"/>
      <c r="L12" s="606"/>
      <c r="M12" s="607"/>
      <c r="N12" s="606"/>
      <c r="O12" s="607"/>
      <c r="P12" s="606"/>
      <c r="Q12" s="607"/>
      <c r="R12" s="606"/>
      <c r="S12" s="607"/>
      <c r="T12" s="606"/>
      <c r="U12" s="607"/>
      <c r="V12" s="606"/>
      <c r="W12" s="607"/>
      <c r="X12" s="38"/>
      <c r="Y12" s="536">
        <f t="shared" si="1"/>
        <v>0</v>
      </c>
      <c r="Z12" s="334">
        <v>10</v>
      </c>
      <c r="AA12" s="39">
        <f t="shared" si="0"/>
        <v>0</v>
      </c>
      <c r="AB12" s="274"/>
      <c r="AD12" s="228" t="s">
        <v>205</v>
      </c>
      <c r="BX12" s="219"/>
      <c r="BY12" s="219"/>
      <c r="BZ12" s="219"/>
      <c r="CA12" s="219"/>
      <c r="CB12" s="219"/>
      <c r="CC12" s="219"/>
      <c r="CD12" s="219"/>
      <c r="CE12" s="219"/>
      <c r="CF12" s="219"/>
      <c r="CG12" s="47"/>
      <c r="CH12" s="47"/>
      <c r="CI12" s="47"/>
      <c r="CJ12" s="47"/>
      <c r="CK12" s="47"/>
      <c r="CL12" s="47"/>
      <c r="CM12" s="47"/>
    </row>
    <row r="13" spans="1:108" ht="45" customHeight="1" x14ac:dyDescent="0.2">
      <c r="A13" s="326"/>
      <c r="B13" s="176" t="s">
        <v>284</v>
      </c>
      <c r="C13" s="125" t="s">
        <v>190</v>
      </c>
      <c r="D13" s="606"/>
      <c r="E13" s="607"/>
      <c r="F13" s="606"/>
      <c r="G13" s="607"/>
      <c r="H13" s="606"/>
      <c r="I13" s="607"/>
      <c r="J13" s="606"/>
      <c r="K13" s="607"/>
      <c r="L13" s="606"/>
      <c r="M13" s="607"/>
      <c r="N13" s="606"/>
      <c r="O13" s="607"/>
      <c r="P13" s="606"/>
      <c r="Q13" s="607"/>
      <c r="R13" s="606"/>
      <c r="S13" s="607"/>
      <c r="T13" s="606"/>
      <c r="U13" s="607"/>
      <c r="V13" s="606"/>
      <c r="W13" s="607"/>
      <c r="X13" s="38"/>
      <c r="Y13" s="534">
        <f t="shared" si="1"/>
        <v>0</v>
      </c>
      <c r="Z13" s="330">
        <v>5</v>
      </c>
      <c r="AA13" s="39">
        <f t="shared" si="0"/>
        <v>0</v>
      </c>
      <c r="AB13" s="274"/>
      <c r="AD13" s="228" t="s">
        <v>205</v>
      </c>
      <c r="BX13" s="219"/>
      <c r="BY13" s="219"/>
      <c r="BZ13" s="219"/>
      <c r="CA13" s="219"/>
      <c r="CB13" s="219"/>
      <c r="CC13" s="219"/>
      <c r="CD13" s="219"/>
      <c r="CE13" s="219"/>
      <c r="CF13" s="219"/>
      <c r="CG13" s="47"/>
      <c r="CH13" s="47"/>
      <c r="CI13" s="47"/>
      <c r="CJ13" s="47"/>
      <c r="CK13" s="47"/>
      <c r="CL13" s="47"/>
      <c r="CM13" s="47"/>
    </row>
    <row r="14" spans="1:108" ht="27.95" customHeight="1" x14ac:dyDescent="0.2">
      <c r="A14" s="326"/>
      <c r="B14" s="176" t="s">
        <v>285</v>
      </c>
      <c r="C14" s="125" t="s">
        <v>192</v>
      </c>
      <c r="D14" s="606"/>
      <c r="E14" s="607"/>
      <c r="F14" s="606"/>
      <c r="G14" s="607"/>
      <c r="H14" s="606"/>
      <c r="I14" s="607"/>
      <c r="J14" s="606"/>
      <c r="K14" s="607"/>
      <c r="L14" s="606"/>
      <c r="M14" s="607"/>
      <c r="N14" s="606"/>
      <c r="O14" s="607"/>
      <c r="P14" s="606"/>
      <c r="Q14" s="607"/>
      <c r="R14" s="606"/>
      <c r="S14" s="607"/>
      <c r="T14" s="606"/>
      <c r="U14" s="607"/>
      <c r="V14" s="606"/>
      <c r="W14" s="607"/>
      <c r="X14" s="38"/>
      <c r="Y14" s="534">
        <f t="shared" si="1"/>
        <v>0</v>
      </c>
      <c r="Z14" s="330">
        <v>5</v>
      </c>
      <c r="AA14" s="39">
        <f t="shared" si="0"/>
        <v>0</v>
      </c>
      <c r="AB14" s="274"/>
      <c r="AD14" s="228" t="s">
        <v>205</v>
      </c>
      <c r="BX14" s="219"/>
      <c r="BY14" s="219"/>
      <c r="BZ14" s="219"/>
      <c r="CA14" s="219"/>
      <c r="CB14" s="219"/>
      <c r="CC14" s="219"/>
      <c r="CD14" s="219"/>
      <c r="CE14" s="219"/>
      <c r="CF14" s="219"/>
      <c r="CG14" s="47"/>
      <c r="CH14" s="47"/>
      <c r="CI14" s="47"/>
      <c r="CJ14" s="47"/>
      <c r="CK14" s="47"/>
      <c r="CL14" s="47"/>
      <c r="CM14" s="47"/>
    </row>
    <row r="15" spans="1:108" ht="27.95" customHeight="1" x14ac:dyDescent="0.2">
      <c r="A15" s="326"/>
      <c r="B15" s="176" t="s">
        <v>286</v>
      </c>
      <c r="C15" s="126" t="s">
        <v>193</v>
      </c>
      <c r="D15" s="606"/>
      <c r="E15" s="607"/>
      <c r="F15" s="606"/>
      <c r="G15" s="607"/>
      <c r="H15" s="606"/>
      <c r="I15" s="607"/>
      <c r="J15" s="606"/>
      <c r="K15" s="607"/>
      <c r="L15" s="606"/>
      <c r="M15" s="607"/>
      <c r="N15" s="606"/>
      <c r="O15" s="607"/>
      <c r="P15" s="606"/>
      <c r="Q15" s="607"/>
      <c r="R15" s="606"/>
      <c r="S15" s="607"/>
      <c r="T15" s="606"/>
      <c r="U15" s="607"/>
      <c r="V15" s="606"/>
      <c r="W15" s="607"/>
      <c r="X15" s="38"/>
      <c r="Y15" s="536">
        <f t="shared" si="1"/>
        <v>0</v>
      </c>
      <c r="Z15" s="334">
        <v>5</v>
      </c>
      <c r="AA15" s="39">
        <f t="shared" si="0"/>
        <v>0</v>
      </c>
      <c r="AB15" s="274"/>
      <c r="AD15" s="228" t="s">
        <v>205</v>
      </c>
      <c r="BX15" s="219"/>
      <c r="BY15" s="219"/>
      <c r="BZ15" s="219"/>
      <c r="CA15" s="219"/>
      <c r="CB15" s="219"/>
      <c r="CC15" s="219"/>
      <c r="CD15" s="219"/>
      <c r="CE15" s="219"/>
      <c r="CF15" s="219"/>
      <c r="CG15" s="47"/>
      <c r="CH15" s="47"/>
      <c r="CI15" s="47"/>
      <c r="CJ15" s="47"/>
      <c r="CK15" s="47"/>
      <c r="CL15" s="47"/>
      <c r="CM15" s="47"/>
    </row>
    <row r="16" spans="1:108" ht="45" customHeight="1" thickBot="1" x14ac:dyDescent="0.2">
      <c r="A16" s="326"/>
      <c r="B16" s="176" t="s">
        <v>287</v>
      </c>
      <c r="C16" s="126" t="s">
        <v>67</v>
      </c>
      <c r="D16" s="563"/>
      <c r="E16" s="568"/>
      <c r="F16" s="563"/>
      <c r="G16" s="568"/>
      <c r="H16" s="563"/>
      <c r="I16" s="568"/>
      <c r="J16" s="563"/>
      <c r="K16" s="568"/>
      <c r="L16" s="563"/>
      <c r="M16" s="568"/>
      <c r="N16" s="563"/>
      <c r="O16" s="568"/>
      <c r="P16" s="563"/>
      <c r="Q16" s="568"/>
      <c r="R16" s="563"/>
      <c r="S16" s="568"/>
      <c r="T16" s="563"/>
      <c r="U16" s="568"/>
      <c r="V16" s="563"/>
      <c r="W16" s="568"/>
      <c r="X16" s="170"/>
      <c r="Y16" s="536">
        <f>IF(OR(D16="s",F16="s",H16="s",J16="s",L16="s",N16="s",P16="s",R16="s",T16="s",V16="s"), 0, IF(OR(D16="a",F16="a",H16="a",J16="a",L16="a",N16="a",P16="a",R16="a",T16="a",V16="a", X16="NA"),Z16,0))</f>
        <v>0</v>
      </c>
      <c r="Z16" s="334">
        <v>10</v>
      </c>
      <c r="AA16" s="207">
        <f>COUNTIF(D16:W16,"a")+COUNTIF(D16:W16,"s")+COUNTIF(X16,"NA")</f>
        <v>0</v>
      </c>
      <c r="AB16" s="274"/>
      <c r="AD16" s="228" t="s">
        <v>205</v>
      </c>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row>
    <row r="17" spans="1:108" ht="21" customHeight="1" thickTop="1" thickBot="1" x14ac:dyDescent="0.25">
      <c r="A17" s="326"/>
      <c r="B17" s="77"/>
      <c r="C17" s="119"/>
      <c r="D17" s="629" t="s">
        <v>436</v>
      </c>
      <c r="E17" s="641"/>
      <c r="F17" s="641"/>
      <c r="G17" s="641"/>
      <c r="H17" s="641"/>
      <c r="I17" s="641"/>
      <c r="J17" s="641"/>
      <c r="K17" s="641"/>
      <c r="L17" s="641"/>
      <c r="M17" s="641"/>
      <c r="N17" s="641"/>
      <c r="O17" s="641"/>
      <c r="P17" s="641"/>
      <c r="Q17" s="641"/>
      <c r="R17" s="641"/>
      <c r="S17" s="641"/>
      <c r="T17" s="641"/>
      <c r="U17" s="641"/>
      <c r="V17" s="641"/>
      <c r="W17" s="641"/>
      <c r="X17" s="642"/>
      <c r="Y17" s="271">
        <f>SUM(Y6:Y16)</f>
        <v>0</v>
      </c>
      <c r="Z17" s="335">
        <f>SUM(Z6:Z16)</f>
        <v>110</v>
      </c>
      <c r="AA17" s="39"/>
      <c r="AD17" s="228"/>
      <c r="BX17" s="219"/>
      <c r="BY17" s="219"/>
      <c r="BZ17" s="219"/>
      <c r="CA17" s="219"/>
      <c r="CB17" s="219"/>
      <c r="CC17" s="219"/>
      <c r="CD17" s="219"/>
      <c r="CE17" s="219"/>
      <c r="CF17" s="219"/>
      <c r="CG17" s="47"/>
      <c r="CH17" s="47"/>
      <c r="CI17" s="47"/>
      <c r="CJ17" s="47"/>
      <c r="CK17" s="47"/>
      <c r="CL17" s="47"/>
      <c r="CM17" s="47"/>
    </row>
    <row r="18" spans="1:108" ht="21" customHeight="1" thickBot="1" x14ac:dyDescent="0.25">
      <c r="A18" s="324"/>
      <c r="B18" s="237"/>
      <c r="C18" s="258"/>
      <c r="D18" s="632"/>
      <c r="E18" s="730"/>
      <c r="F18" s="843">
        <v>110</v>
      </c>
      <c r="G18" s="667"/>
      <c r="H18" s="667"/>
      <c r="I18" s="667"/>
      <c r="J18" s="667"/>
      <c r="K18" s="667"/>
      <c r="L18" s="667"/>
      <c r="M18" s="667"/>
      <c r="N18" s="667"/>
      <c r="O18" s="667"/>
      <c r="P18" s="667"/>
      <c r="Q18" s="667"/>
      <c r="R18" s="667"/>
      <c r="S18" s="667"/>
      <c r="T18" s="667"/>
      <c r="U18" s="667"/>
      <c r="V18" s="667"/>
      <c r="W18" s="667"/>
      <c r="X18" s="667"/>
      <c r="Y18" s="667"/>
      <c r="Z18" s="668"/>
      <c r="AA18" s="39"/>
      <c r="AD18" s="228"/>
      <c r="BX18" s="219"/>
      <c r="BY18" s="219"/>
      <c r="BZ18" s="219"/>
      <c r="CA18" s="219"/>
      <c r="CB18" s="219"/>
      <c r="CC18" s="219"/>
      <c r="CD18" s="219"/>
      <c r="CE18" s="219"/>
      <c r="CF18" s="219"/>
      <c r="CG18" s="47"/>
      <c r="CH18" s="47"/>
      <c r="CI18" s="47"/>
      <c r="CJ18" s="47"/>
      <c r="CK18" s="47"/>
      <c r="CL18" s="47"/>
      <c r="CM18" s="47"/>
    </row>
    <row r="19" spans="1:108" ht="48" customHeight="1" thickBot="1" x14ac:dyDescent="0.25">
      <c r="A19" s="316"/>
      <c r="B19" s="240" t="s">
        <v>296</v>
      </c>
      <c r="C19" s="143" t="s">
        <v>500</v>
      </c>
      <c r="D19" s="241"/>
      <c r="E19" s="242"/>
      <c r="F19" s="243"/>
      <c r="G19" s="244"/>
      <c r="H19" s="160" t="s">
        <v>435</v>
      </c>
      <c r="I19" s="242"/>
      <c r="J19" s="163" t="s">
        <v>435</v>
      </c>
      <c r="K19" s="244"/>
      <c r="L19" s="241"/>
      <c r="M19" s="242"/>
      <c r="N19" s="243"/>
      <c r="O19" s="244"/>
      <c r="P19" s="241"/>
      <c r="Q19" s="242"/>
      <c r="R19" s="243"/>
      <c r="S19" s="244"/>
      <c r="T19" s="241"/>
      <c r="U19" s="242"/>
      <c r="V19" s="243"/>
      <c r="W19" s="242"/>
      <c r="X19" s="255"/>
      <c r="Y19" s="353"/>
      <c r="Z19" s="339"/>
      <c r="AD19" s="228"/>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row>
    <row r="20" spans="1:108" ht="45" customHeight="1" x14ac:dyDescent="0.2">
      <c r="A20" s="326"/>
      <c r="B20" s="175" t="s">
        <v>295</v>
      </c>
      <c r="C20" s="120" t="s">
        <v>387</v>
      </c>
      <c r="D20" s="649"/>
      <c r="E20" s="650"/>
      <c r="F20" s="649"/>
      <c r="G20" s="650"/>
      <c r="H20" s="649"/>
      <c r="I20" s="650"/>
      <c r="J20" s="649"/>
      <c r="K20" s="650"/>
      <c r="L20" s="649"/>
      <c r="M20" s="650"/>
      <c r="N20" s="649"/>
      <c r="O20" s="650"/>
      <c r="P20" s="649"/>
      <c r="Q20" s="650"/>
      <c r="R20" s="649"/>
      <c r="S20" s="650"/>
      <c r="T20" s="649"/>
      <c r="U20" s="650"/>
      <c r="V20" s="649"/>
      <c r="W20" s="650"/>
      <c r="X20" s="79"/>
      <c r="Y20" s="32">
        <f>IF(OR(D20="s",F20="s",H20="s",J20="s",L20="s",N20="s",P20="s",R20="s",T20="s",V20="s"), 0, IF(OR(D20="a",F20="a",H20="a",J20="a",L20="a",N20="a",P20="a",R20="a",T20="a",V20="a"),Z20,0))</f>
        <v>0</v>
      </c>
      <c r="Z20" s="333">
        <v>20</v>
      </c>
      <c r="AA20" s="207">
        <f>IF((COUNTIF(D20:W20,"a")+COUNTIF(D20:W20,"s"))&gt;0,IF(OR((COUNTIF(D21:W21,"a")+COUNTIF(D21:W21,"s"))),0,COUNTIF(D20:W20,"a")+COUNTIF(D20:W20,"s")),COUNTIF(D20:W20,"a")+COUNTIF(D20:W20,"s"))</f>
        <v>0</v>
      </c>
      <c r="AB20" s="275"/>
      <c r="AD20" s="228"/>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row>
    <row r="21" spans="1:108" ht="27.95" customHeight="1" thickBot="1" x14ac:dyDescent="0.2">
      <c r="A21" s="326"/>
      <c r="B21" s="179" t="s">
        <v>294</v>
      </c>
      <c r="C21" s="127" t="s">
        <v>372</v>
      </c>
      <c r="D21" s="563"/>
      <c r="E21" s="568"/>
      <c r="F21" s="563"/>
      <c r="G21" s="568"/>
      <c r="H21" s="563"/>
      <c r="I21" s="568"/>
      <c r="J21" s="563"/>
      <c r="K21" s="568"/>
      <c r="L21" s="563"/>
      <c r="M21" s="568"/>
      <c r="N21" s="563"/>
      <c r="O21" s="568"/>
      <c r="P21" s="563"/>
      <c r="Q21" s="568"/>
      <c r="R21" s="563"/>
      <c r="S21" s="568"/>
      <c r="T21" s="563"/>
      <c r="U21" s="568"/>
      <c r="V21" s="563"/>
      <c r="W21" s="568"/>
      <c r="X21" s="80"/>
      <c r="Y21" s="73">
        <f>IF(OR(D21="s",F21="s",H21="s",J21="s",L21="s",N21="s",P21="s",R21="s",T21="s",V21="s"), 0, IF(OR(D21="a",F21="a",H21="a",J21="a",L21="a",N21="a",P21="a",R21="a",T21="a",V21="a"),Z21,0))</f>
        <v>0</v>
      </c>
      <c r="Z21" s="336">
        <v>10</v>
      </c>
      <c r="AA21" s="207">
        <f>IF((COUNTIF(D21:W21,"a")+COUNTIF(D21:W21,"s"))&gt;0,IF((COUNTIF(D20:W20,"a")+COUNTIF(D20:W20,"s"))&gt;0,0,COUNTIF(D21:W21,"a")+COUNTIF(D21:W21,"s")), COUNTIF(D21:W21,"a")+COUNTIF(D21:W21,"s"))</f>
        <v>0</v>
      </c>
      <c r="AB21" s="275"/>
      <c r="AD21" s="228" t="s">
        <v>205</v>
      </c>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row>
    <row r="22" spans="1:108" ht="21" customHeight="1" thickTop="1" thickBot="1" x14ac:dyDescent="0.25">
      <c r="A22" s="326"/>
      <c r="B22" s="40"/>
      <c r="C22" s="115"/>
      <c r="D22" s="629" t="s">
        <v>436</v>
      </c>
      <c r="E22" s="641"/>
      <c r="F22" s="641"/>
      <c r="G22" s="641"/>
      <c r="H22" s="641"/>
      <c r="I22" s="641"/>
      <c r="J22" s="641"/>
      <c r="K22" s="641"/>
      <c r="L22" s="641"/>
      <c r="M22" s="641"/>
      <c r="N22" s="641"/>
      <c r="O22" s="641"/>
      <c r="P22" s="641"/>
      <c r="Q22" s="641"/>
      <c r="R22" s="641"/>
      <c r="S22" s="641"/>
      <c r="T22" s="641"/>
      <c r="U22" s="641"/>
      <c r="V22" s="641"/>
      <c r="W22" s="641"/>
      <c r="X22" s="642"/>
      <c r="Y22" s="1">
        <f>SUM(Y20:Y21)</f>
        <v>0</v>
      </c>
      <c r="Z22" s="331">
        <f>SUM(Z20)</f>
        <v>20</v>
      </c>
      <c r="AD22" s="228"/>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row>
    <row r="23" spans="1:108" ht="21" customHeight="1" thickBot="1" x14ac:dyDescent="0.25">
      <c r="A23" s="324"/>
      <c r="B23" s="83"/>
      <c r="C23" s="137"/>
      <c r="D23" s="632"/>
      <c r="E23" s="633"/>
      <c r="F23" s="836">
        <v>10</v>
      </c>
      <c r="G23" s="667"/>
      <c r="H23" s="667"/>
      <c r="I23" s="667"/>
      <c r="J23" s="667"/>
      <c r="K23" s="667"/>
      <c r="L23" s="667"/>
      <c r="M23" s="667"/>
      <c r="N23" s="667"/>
      <c r="O23" s="667"/>
      <c r="P23" s="667"/>
      <c r="Q23" s="667"/>
      <c r="R23" s="667"/>
      <c r="S23" s="667"/>
      <c r="T23" s="667"/>
      <c r="U23" s="667"/>
      <c r="V23" s="667"/>
      <c r="W23" s="667"/>
      <c r="X23" s="667"/>
      <c r="Y23" s="667"/>
      <c r="Z23" s="668"/>
      <c r="AD23" s="228"/>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row>
    <row r="24" spans="1:108" ht="30" customHeight="1" thickBot="1" x14ac:dyDescent="0.25">
      <c r="A24" s="316"/>
      <c r="B24" s="240" t="s">
        <v>297</v>
      </c>
      <c r="C24" s="143" t="s">
        <v>180</v>
      </c>
      <c r="D24" s="241"/>
      <c r="E24" s="242"/>
      <c r="F24" s="243"/>
      <c r="G24" s="244"/>
      <c r="H24" s="241"/>
      <c r="I24" s="242"/>
      <c r="J24" s="245"/>
      <c r="K24" s="244"/>
      <c r="L24" s="160" t="s">
        <v>435</v>
      </c>
      <c r="M24" s="242"/>
      <c r="N24" s="243"/>
      <c r="O24" s="244"/>
      <c r="P24" s="241"/>
      <c r="Q24" s="242"/>
      <c r="R24" s="243"/>
      <c r="S24" s="244"/>
      <c r="T24" s="241"/>
      <c r="U24" s="242"/>
      <c r="V24" s="243"/>
      <c r="W24" s="242"/>
      <c r="X24" s="246"/>
      <c r="Y24" s="247"/>
      <c r="Z24" s="327"/>
      <c r="AA24" s="39"/>
      <c r="AD24" s="228"/>
      <c r="BX24" s="219"/>
      <c r="BY24" s="219"/>
      <c r="BZ24" s="219"/>
      <c r="CA24" s="219"/>
      <c r="CB24" s="219"/>
      <c r="CC24" s="219"/>
      <c r="CD24" s="219"/>
      <c r="CE24" s="219"/>
      <c r="CF24" s="219"/>
      <c r="CG24" s="47"/>
      <c r="CH24" s="47"/>
      <c r="CI24" s="47"/>
      <c r="CJ24" s="47"/>
      <c r="CK24" s="47"/>
      <c r="CL24" s="47"/>
      <c r="CM24" s="47"/>
    </row>
    <row r="25" spans="1:108" ht="45" customHeight="1" x14ac:dyDescent="0.2">
      <c r="A25" s="326"/>
      <c r="B25" s="175" t="s">
        <v>299</v>
      </c>
      <c r="C25" s="120" t="s">
        <v>689</v>
      </c>
      <c r="D25" s="649"/>
      <c r="E25" s="650"/>
      <c r="F25" s="649"/>
      <c r="G25" s="650"/>
      <c r="H25" s="649"/>
      <c r="I25" s="650"/>
      <c r="J25" s="649"/>
      <c r="K25" s="650"/>
      <c r="L25" s="649"/>
      <c r="M25" s="650"/>
      <c r="N25" s="649"/>
      <c r="O25" s="650"/>
      <c r="P25" s="649"/>
      <c r="Q25" s="650"/>
      <c r="R25" s="649"/>
      <c r="S25" s="650"/>
      <c r="T25" s="649"/>
      <c r="U25" s="650"/>
      <c r="V25" s="649"/>
      <c r="W25" s="650"/>
      <c r="X25" s="44"/>
      <c r="Y25" s="76">
        <f>IF(OR(D25="s",F25="s",H25="s",J25="s",L25="s",N25="s",P25="s",R25="s",T25="s",V25="s"), 0, IF(OR(D25="a",F25="a",H25="a",J25="a",L25="a",N25="a",P25="a",R25="a",T25="a",V25="a"),Z25,0))</f>
        <v>0</v>
      </c>
      <c r="Z25" s="333">
        <v>10</v>
      </c>
      <c r="AA25" s="207">
        <f>COUNTIF(D25:W25,"a")+COUNTIF(D25:W25,"s")</f>
        <v>0</v>
      </c>
      <c r="AB25" s="388"/>
      <c r="AD25" s="228" t="s">
        <v>205</v>
      </c>
      <c r="AE25" s="396"/>
      <c r="BX25" s="219"/>
      <c r="BY25" s="219"/>
      <c r="BZ25" s="219"/>
      <c r="CA25" s="219"/>
      <c r="CB25" s="219"/>
      <c r="CC25" s="219"/>
      <c r="CD25" s="219"/>
      <c r="CE25" s="47"/>
      <c r="CF25" s="47"/>
      <c r="CG25" s="47"/>
      <c r="CH25" s="47"/>
      <c r="CI25" s="47"/>
      <c r="CJ25" s="47"/>
      <c r="CK25" s="47"/>
      <c r="CL25" s="47"/>
      <c r="CM25" s="47"/>
      <c r="CN25" s="47"/>
      <c r="CO25" s="47"/>
      <c r="CP25" s="47"/>
      <c r="CQ25" s="47"/>
    </row>
    <row r="26" spans="1:108" ht="45" customHeight="1" x14ac:dyDescent="0.2">
      <c r="A26" s="326"/>
      <c r="B26" s="176" t="s">
        <v>298</v>
      </c>
      <c r="C26" s="119" t="s">
        <v>690</v>
      </c>
      <c r="D26" s="606"/>
      <c r="E26" s="607"/>
      <c r="F26" s="606"/>
      <c r="G26" s="607"/>
      <c r="H26" s="606"/>
      <c r="I26" s="607"/>
      <c r="J26" s="606"/>
      <c r="K26" s="607"/>
      <c r="L26" s="606"/>
      <c r="M26" s="607"/>
      <c r="N26" s="606"/>
      <c r="O26" s="607"/>
      <c r="P26" s="606"/>
      <c r="Q26" s="607"/>
      <c r="R26" s="606"/>
      <c r="S26" s="607"/>
      <c r="T26" s="606"/>
      <c r="U26" s="607"/>
      <c r="V26" s="606"/>
      <c r="W26" s="607"/>
      <c r="X26" s="44"/>
      <c r="Y26" s="535">
        <f t="shared" ref="Y26:Y29" si="2">IF(OR(D26="s",F26="s",H26="s",J26="s",L26="s",N26="s",P26="s",R26="s",T26="s",V26="s"), 0, IF(OR(D26="a",F26="a",H26="a",J26="a",L26="a",N26="a",P26="a",R26="a",T26="a",V26="a"),Z26,0))</f>
        <v>0</v>
      </c>
      <c r="Z26" s="330">
        <v>15</v>
      </c>
      <c r="AA26" s="39">
        <f>IF((COUNTIF(D26:W26,"a")+COUNTIF(D26:W26,"s"))&gt;0,IF(OR((COUNTIF(D28:W28,"a")+COUNTIF(D28:W28,"s"))),0,COUNTIF(D26:W26,"a")+COUNTIF(D26:W26,"s")),COUNTIF(D26:W26,"a")+COUNTIF(D26:W26,"s"))</f>
        <v>0</v>
      </c>
      <c r="AB26" s="275"/>
      <c r="AD26" s="228"/>
      <c r="BX26" s="219"/>
      <c r="BY26" s="219"/>
      <c r="BZ26" s="219"/>
      <c r="CA26" s="219"/>
      <c r="CB26" s="219"/>
      <c r="CC26" s="219"/>
      <c r="CD26" s="219"/>
      <c r="CE26" s="219"/>
      <c r="CF26" s="219"/>
      <c r="CG26" s="47"/>
      <c r="CH26" s="47"/>
      <c r="CI26" s="47"/>
      <c r="CJ26" s="47"/>
      <c r="CK26" s="47"/>
      <c r="CL26" s="47"/>
      <c r="CM26" s="47"/>
    </row>
    <row r="27" spans="1:108" ht="45" customHeight="1" x14ac:dyDescent="0.2">
      <c r="A27" s="326"/>
      <c r="B27" s="176" t="s">
        <v>691</v>
      </c>
      <c r="C27" s="119" t="s">
        <v>993</v>
      </c>
      <c r="D27" s="606"/>
      <c r="E27" s="607"/>
      <c r="F27" s="606"/>
      <c r="G27" s="607"/>
      <c r="H27" s="606"/>
      <c r="I27" s="607"/>
      <c r="J27" s="606"/>
      <c r="K27" s="607"/>
      <c r="L27" s="606"/>
      <c r="M27" s="607"/>
      <c r="N27" s="606"/>
      <c r="O27" s="607"/>
      <c r="P27" s="606"/>
      <c r="Q27" s="607"/>
      <c r="R27" s="606"/>
      <c r="S27" s="607"/>
      <c r="T27" s="606"/>
      <c r="U27" s="607"/>
      <c r="V27" s="606"/>
      <c r="W27" s="607"/>
      <c r="X27" s="44"/>
      <c r="Y27" s="30">
        <f t="shared" si="2"/>
        <v>0</v>
      </c>
      <c r="Z27" s="330">
        <v>10</v>
      </c>
      <c r="AA27" s="39">
        <f>IF((COUNTIF(D27:W27,"a")+COUNTIF(D27:W27,"s"))&gt;0,IF(OR((COUNTIF(D28:W28,"a")+COUNTIF(D28:W28,"s"))),0,COUNTIF(D27:W27,"a")+COUNTIF(D27:W27,"s")),COUNTIF(D27:W27,"a")+COUNTIF(D27:W27,"s"))</f>
        <v>0</v>
      </c>
      <c r="AB27" s="275"/>
      <c r="AD27" s="228" t="s">
        <v>205</v>
      </c>
      <c r="BX27" s="219"/>
      <c r="BY27" s="219"/>
      <c r="BZ27" s="219"/>
      <c r="CA27" s="219"/>
      <c r="CB27" s="219"/>
      <c r="CC27" s="219"/>
      <c r="CD27" s="219"/>
      <c r="CE27" s="219"/>
      <c r="CF27" s="219"/>
      <c r="CG27" s="47"/>
      <c r="CH27" s="47"/>
      <c r="CI27" s="47"/>
      <c r="CJ27" s="47"/>
      <c r="CK27" s="47"/>
      <c r="CL27" s="47"/>
      <c r="CM27" s="47"/>
    </row>
    <row r="28" spans="1:108" ht="89.45" customHeight="1" x14ac:dyDescent="0.2">
      <c r="A28" s="326"/>
      <c r="B28" s="173" t="s">
        <v>692</v>
      </c>
      <c r="C28" s="401" t="s">
        <v>693</v>
      </c>
      <c r="D28" s="606"/>
      <c r="E28" s="607"/>
      <c r="F28" s="606"/>
      <c r="G28" s="607"/>
      <c r="H28" s="606"/>
      <c r="I28" s="607"/>
      <c r="J28" s="606"/>
      <c r="K28" s="607"/>
      <c r="L28" s="606"/>
      <c r="M28" s="607"/>
      <c r="N28" s="606"/>
      <c r="O28" s="607"/>
      <c r="P28" s="606"/>
      <c r="Q28" s="607"/>
      <c r="R28" s="606"/>
      <c r="S28" s="607"/>
      <c r="T28" s="606"/>
      <c r="U28" s="607"/>
      <c r="V28" s="606"/>
      <c r="W28" s="607"/>
      <c r="X28" s="44"/>
      <c r="Y28" s="95">
        <f t="shared" si="2"/>
        <v>0</v>
      </c>
      <c r="Z28" s="330">
        <v>25</v>
      </c>
      <c r="AA28" s="39">
        <f>IF((COUNTIF(D28:W28,"a")+COUNTIF(D28:W28,"s"))&gt;0,IF((COUNTIF(D26:W27,"a")+COUNTIF(D26:W27,"s"))&gt;0,0,COUNTIF(D28:W28,"a")+COUNTIF(D28:W28,"s")), COUNTIF(D28:W28,"a")+COUNTIF(D28:W28,"s"))</f>
        <v>0</v>
      </c>
      <c r="AB28" s="275"/>
      <c r="AD28" s="228"/>
      <c r="BX28" s="219"/>
      <c r="BY28" s="219"/>
      <c r="BZ28" s="219"/>
      <c r="CA28" s="219"/>
      <c r="CB28" s="219"/>
      <c r="CC28" s="219"/>
      <c r="CD28" s="219"/>
      <c r="CE28" s="219"/>
      <c r="CF28" s="219"/>
      <c r="CG28" s="47"/>
      <c r="CH28" s="47"/>
      <c r="CI28" s="47"/>
      <c r="CJ28" s="47"/>
      <c r="CK28" s="47"/>
      <c r="CL28" s="47"/>
      <c r="CM28" s="47"/>
    </row>
    <row r="29" spans="1:108" ht="67.7" customHeight="1" thickBot="1" x14ac:dyDescent="0.25">
      <c r="A29" s="326"/>
      <c r="B29" s="176" t="s">
        <v>694</v>
      </c>
      <c r="C29" s="119" t="s">
        <v>695</v>
      </c>
      <c r="D29" s="606"/>
      <c r="E29" s="607"/>
      <c r="F29" s="606"/>
      <c r="G29" s="607"/>
      <c r="H29" s="606"/>
      <c r="I29" s="607"/>
      <c r="J29" s="606"/>
      <c r="K29" s="607"/>
      <c r="L29" s="606"/>
      <c r="M29" s="607"/>
      <c r="N29" s="606"/>
      <c r="O29" s="607"/>
      <c r="P29" s="606"/>
      <c r="Q29" s="607"/>
      <c r="R29" s="606"/>
      <c r="S29" s="607"/>
      <c r="T29" s="606"/>
      <c r="U29" s="607"/>
      <c r="V29" s="606"/>
      <c r="W29" s="607"/>
      <c r="X29" s="44"/>
      <c r="Y29" s="534">
        <f t="shared" si="2"/>
        <v>0</v>
      </c>
      <c r="Z29" s="330">
        <v>10</v>
      </c>
      <c r="AA29" s="39">
        <f t="shared" ref="AA29" si="3">COUNTIF(D29:W29,"a")+COUNTIF(D29:W29,"s")</f>
        <v>0</v>
      </c>
      <c r="AB29" s="388"/>
      <c r="AD29" s="228" t="s">
        <v>696</v>
      </c>
      <c r="BX29" s="219"/>
      <c r="BY29" s="219"/>
      <c r="BZ29" s="219"/>
      <c r="CA29" s="219"/>
      <c r="CB29" s="219"/>
      <c r="CC29" s="219"/>
      <c r="CD29" s="219"/>
      <c r="CE29" s="219"/>
      <c r="CF29" s="219"/>
      <c r="CG29" s="47"/>
      <c r="CH29" s="47"/>
      <c r="CI29" s="47"/>
      <c r="CJ29" s="47"/>
      <c r="CK29" s="47"/>
      <c r="CL29" s="47"/>
      <c r="CM29" s="47"/>
    </row>
    <row r="30" spans="1:108" ht="21" customHeight="1" thickTop="1" thickBot="1" x14ac:dyDescent="0.25">
      <c r="A30" s="326"/>
      <c r="B30" s="43"/>
      <c r="C30" s="36"/>
      <c r="D30" s="629" t="s">
        <v>436</v>
      </c>
      <c r="E30" s="641"/>
      <c r="F30" s="641"/>
      <c r="G30" s="641"/>
      <c r="H30" s="641"/>
      <c r="I30" s="641"/>
      <c r="J30" s="641"/>
      <c r="K30" s="641"/>
      <c r="L30" s="641"/>
      <c r="M30" s="641"/>
      <c r="N30" s="641"/>
      <c r="O30" s="641"/>
      <c r="P30" s="641"/>
      <c r="Q30" s="641"/>
      <c r="R30" s="641"/>
      <c r="S30" s="641"/>
      <c r="T30" s="641"/>
      <c r="U30" s="641"/>
      <c r="V30" s="641"/>
      <c r="W30" s="641"/>
      <c r="X30" s="642"/>
      <c r="Y30" s="271">
        <f>SUM(Y25:Y29)</f>
        <v>0</v>
      </c>
      <c r="Z30" s="331">
        <f>SUM(Z25:Z27)+SUM(Z29)</f>
        <v>45</v>
      </c>
      <c r="AA30" s="39"/>
      <c r="AD30" s="228"/>
      <c r="BX30" s="219"/>
      <c r="BY30" s="219"/>
      <c r="BZ30" s="219"/>
      <c r="CA30" s="219"/>
      <c r="CB30" s="219"/>
      <c r="CC30" s="219"/>
      <c r="CD30" s="219"/>
      <c r="CE30" s="219"/>
      <c r="CF30" s="219"/>
      <c r="CG30" s="47"/>
      <c r="CH30" s="47"/>
      <c r="CI30" s="47"/>
      <c r="CJ30" s="47"/>
      <c r="CK30" s="47"/>
      <c r="CL30" s="47"/>
      <c r="CM30" s="47"/>
    </row>
    <row r="31" spans="1:108" ht="21" customHeight="1" thickBot="1" x14ac:dyDescent="0.25">
      <c r="A31" s="326"/>
      <c r="B31" s="35"/>
      <c r="C31" s="36"/>
      <c r="D31" s="632"/>
      <c r="E31" s="633"/>
      <c r="F31" s="837">
        <v>20</v>
      </c>
      <c r="G31" s="667"/>
      <c r="H31" s="667"/>
      <c r="I31" s="667"/>
      <c r="J31" s="667"/>
      <c r="K31" s="667"/>
      <c r="L31" s="667"/>
      <c r="M31" s="667"/>
      <c r="N31" s="667"/>
      <c r="O31" s="667"/>
      <c r="P31" s="667"/>
      <c r="Q31" s="667"/>
      <c r="R31" s="667"/>
      <c r="S31" s="667"/>
      <c r="T31" s="667"/>
      <c r="U31" s="667"/>
      <c r="V31" s="667"/>
      <c r="W31" s="667"/>
      <c r="X31" s="667"/>
      <c r="Y31" s="667"/>
      <c r="Z31" s="668"/>
      <c r="AA31" s="39"/>
      <c r="AD31" s="228"/>
      <c r="BX31" s="219"/>
      <c r="BY31" s="219"/>
      <c r="BZ31" s="219"/>
      <c r="CA31" s="219"/>
      <c r="CB31" s="219"/>
      <c r="CC31" s="219"/>
      <c r="CD31" s="219"/>
      <c r="CE31" s="219"/>
      <c r="CF31" s="219"/>
      <c r="CG31" s="47"/>
      <c r="CH31" s="47"/>
      <c r="CI31" s="47"/>
      <c r="CJ31" s="47"/>
      <c r="CK31" s="47"/>
      <c r="CL31" s="47"/>
      <c r="CM31" s="47"/>
    </row>
    <row r="32" spans="1:108" ht="30" customHeight="1" thickBot="1" x14ac:dyDescent="0.25">
      <c r="A32" s="326"/>
      <c r="B32" s="174" t="s">
        <v>304</v>
      </c>
      <c r="C32" s="121" t="s">
        <v>181</v>
      </c>
      <c r="D32" s="6"/>
      <c r="E32" s="7"/>
      <c r="F32" s="8"/>
      <c r="G32" s="9"/>
      <c r="H32" s="82"/>
      <c r="I32" s="7"/>
      <c r="J32" s="10" t="s">
        <v>435</v>
      </c>
      <c r="K32" s="9"/>
      <c r="L32" s="82"/>
      <c r="M32" s="7"/>
      <c r="N32" s="12" t="s">
        <v>435</v>
      </c>
      <c r="O32" s="9"/>
      <c r="P32" s="6"/>
      <c r="Q32" s="7"/>
      <c r="R32" s="8"/>
      <c r="S32" s="9"/>
      <c r="T32" s="6"/>
      <c r="U32" s="7"/>
      <c r="V32" s="8"/>
      <c r="W32" s="7"/>
      <c r="X32" s="17"/>
      <c r="Y32" s="11"/>
      <c r="Z32" s="332"/>
      <c r="AD32" s="228"/>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row>
    <row r="33" spans="1:108" ht="45" customHeight="1" x14ac:dyDescent="0.2">
      <c r="A33" s="326"/>
      <c r="B33" s="176" t="s">
        <v>303</v>
      </c>
      <c r="C33" s="119" t="s">
        <v>27</v>
      </c>
      <c r="D33" s="606"/>
      <c r="E33" s="607"/>
      <c r="F33" s="606"/>
      <c r="G33" s="607"/>
      <c r="H33" s="606"/>
      <c r="I33" s="607"/>
      <c r="J33" s="606"/>
      <c r="K33" s="607"/>
      <c r="L33" s="606"/>
      <c r="M33" s="607"/>
      <c r="N33" s="606"/>
      <c r="O33" s="607"/>
      <c r="P33" s="606"/>
      <c r="Q33" s="607"/>
      <c r="R33" s="606"/>
      <c r="S33" s="607"/>
      <c r="T33" s="606"/>
      <c r="U33" s="607"/>
      <c r="V33" s="606"/>
      <c r="W33" s="607"/>
      <c r="X33" s="38"/>
      <c r="Y33" s="534">
        <f t="shared" ref="Y33:Y36" si="4">IF(OR(D33="s",F33="s",H33="s",J33="s",L33="s",N33="s",P33="s",R33="s",T33="s",V33="s"), 0, IF(OR(D33="a",F33="a",H33="a",J33="a",L33="a",N33="a",P33="a",R33="a",T33="a",V33="a"),Z33,0))</f>
        <v>0</v>
      </c>
      <c r="Z33" s="330">
        <v>10</v>
      </c>
      <c r="AA33" s="207">
        <f t="shared" ref="AA33:AA36" si="5">COUNTIF(D33:W33,"a")+COUNTIF(D33:W33,"s")</f>
        <v>0</v>
      </c>
      <c r="AB33" s="274"/>
      <c r="AD33" s="228" t="s">
        <v>205</v>
      </c>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row>
    <row r="34" spans="1:108" ht="45" customHeight="1" x14ac:dyDescent="0.2">
      <c r="A34" s="326"/>
      <c r="B34" s="177" t="s">
        <v>302</v>
      </c>
      <c r="C34" s="123" t="s">
        <v>90</v>
      </c>
      <c r="D34" s="606"/>
      <c r="E34" s="607"/>
      <c r="F34" s="606"/>
      <c r="G34" s="607"/>
      <c r="H34" s="606"/>
      <c r="I34" s="607"/>
      <c r="J34" s="606"/>
      <c r="K34" s="607"/>
      <c r="L34" s="606"/>
      <c r="M34" s="607"/>
      <c r="N34" s="606"/>
      <c r="O34" s="607"/>
      <c r="P34" s="606"/>
      <c r="Q34" s="607"/>
      <c r="R34" s="606"/>
      <c r="S34" s="607"/>
      <c r="T34" s="606"/>
      <c r="U34" s="607"/>
      <c r="V34" s="606"/>
      <c r="W34" s="607"/>
      <c r="X34" s="38"/>
      <c r="Y34" s="536">
        <f t="shared" si="4"/>
        <v>0</v>
      </c>
      <c r="Z34" s="334">
        <v>15</v>
      </c>
      <c r="AA34" s="207">
        <f t="shared" si="5"/>
        <v>0</v>
      </c>
      <c r="AB34" s="274"/>
      <c r="AD34" s="228" t="s">
        <v>205</v>
      </c>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row>
    <row r="35" spans="1:108" ht="45" customHeight="1" x14ac:dyDescent="0.15">
      <c r="A35" s="326"/>
      <c r="B35" s="176" t="s">
        <v>301</v>
      </c>
      <c r="C35" s="109" t="s">
        <v>146</v>
      </c>
      <c r="D35" s="580"/>
      <c r="E35" s="581"/>
      <c r="F35" s="580"/>
      <c r="G35" s="581"/>
      <c r="H35" s="580"/>
      <c r="I35" s="581"/>
      <c r="J35" s="580"/>
      <c r="K35" s="581"/>
      <c r="L35" s="580"/>
      <c r="M35" s="581"/>
      <c r="N35" s="580"/>
      <c r="O35" s="581"/>
      <c r="P35" s="580"/>
      <c r="Q35" s="581"/>
      <c r="R35" s="580"/>
      <c r="S35" s="581"/>
      <c r="T35" s="580"/>
      <c r="U35" s="581"/>
      <c r="V35" s="580"/>
      <c r="W35" s="581"/>
      <c r="X35" s="38"/>
      <c r="Y35" s="536">
        <f t="shared" si="4"/>
        <v>0</v>
      </c>
      <c r="Z35" s="334">
        <v>10</v>
      </c>
      <c r="AA35" s="207">
        <f t="shared" si="5"/>
        <v>0</v>
      </c>
      <c r="AB35" s="274"/>
      <c r="AD35" s="228"/>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row>
    <row r="36" spans="1:108" ht="45" customHeight="1" thickBot="1" x14ac:dyDescent="0.25">
      <c r="A36" s="326"/>
      <c r="B36" s="177" t="s">
        <v>300</v>
      </c>
      <c r="C36" s="123" t="s">
        <v>346</v>
      </c>
      <c r="D36" s="606"/>
      <c r="E36" s="607"/>
      <c r="F36" s="606"/>
      <c r="G36" s="607"/>
      <c r="H36" s="606"/>
      <c r="I36" s="607"/>
      <c r="J36" s="606"/>
      <c r="K36" s="607"/>
      <c r="L36" s="606"/>
      <c r="M36" s="607"/>
      <c r="N36" s="606"/>
      <c r="O36" s="607"/>
      <c r="P36" s="606"/>
      <c r="Q36" s="607"/>
      <c r="R36" s="606"/>
      <c r="S36" s="607"/>
      <c r="T36" s="606"/>
      <c r="U36" s="607"/>
      <c r="V36" s="606"/>
      <c r="W36" s="607"/>
      <c r="X36" s="38"/>
      <c r="Y36" s="536">
        <f t="shared" si="4"/>
        <v>0</v>
      </c>
      <c r="Z36" s="334">
        <v>10</v>
      </c>
      <c r="AA36" s="207">
        <f t="shared" si="5"/>
        <v>0</v>
      </c>
      <c r="AB36" s="274"/>
      <c r="AD36" s="228"/>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row>
    <row r="37" spans="1:108" ht="21" customHeight="1" thickTop="1" thickBot="1" x14ac:dyDescent="0.25">
      <c r="A37" s="326"/>
      <c r="B37" s="78"/>
      <c r="C37" s="123"/>
      <c r="D37" s="629" t="s">
        <v>436</v>
      </c>
      <c r="E37" s="641"/>
      <c r="F37" s="780"/>
      <c r="G37" s="780"/>
      <c r="H37" s="780"/>
      <c r="I37" s="780"/>
      <c r="J37" s="780"/>
      <c r="K37" s="780"/>
      <c r="L37" s="780"/>
      <c r="M37" s="780"/>
      <c r="N37" s="780"/>
      <c r="O37" s="780"/>
      <c r="P37" s="780"/>
      <c r="Q37" s="780"/>
      <c r="R37" s="780"/>
      <c r="S37" s="780"/>
      <c r="T37" s="780"/>
      <c r="U37" s="780"/>
      <c r="V37" s="780"/>
      <c r="W37" s="780"/>
      <c r="X37" s="781"/>
      <c r="Y37" s="1">
        <f>SUM(Y33:Y36)</f>
        <v>0</v>
      </c>
      <c r="Z37" s="335">
        <f>SUM(Z33:Z36)</f>
        <v>45</v>
      </c>
      <c r="AD37" s="228"/>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row>
    <row r="38" spans="1:108" ht="21" customHeight="1" thickBot="1" x14ac:dyDescent="0.25">
      <c r="A38" s="324"/>
      <c r="B38" s="364"/>
      <c r="C38" s="146"/>
      <c r="D38" s="632"/>
      <c r="E38" s="633"/>
      <c r="F38" s="760">
        <v>25</v>
      </c>
      <c r="G38" s="667"/>
      <c r="H38" s="667"/>
      <c r="I38" s="667"/>
      <c r="J38" s="667"/>
      <c r="K38" s="667"/>
      <c r="L38" s="667"/>
      <c r="M38" s="667"/>
      <c r="N38" s="667"/>
      <c r="O38" s="667"/>
      <c r="P38" s="667"/>
      <c r="Q38" s="667"/>
      <c r="R38" s="667"/>
      <c r="S38" s="667"/>
      <c r="T38" s="667"/>
      <c r="U38" s="667"/>
      <c r="V38" s="667"/>
      <c r="W38" s="667"/>
      <c r="X38" s="667"/>
      <c r="Y38" s="667"/>
      <c r="Z38" s="668"/>
      <c r="AD38" s="228"/>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row>
    <row r="39" spans="1:108" ht="30" customHeight="1" thickBot="1" x14ac:dyDescent="0.25">
      <c r="A39" s="316"/>
      <c r="B39" s="183" t="s">
        <v>821</v>
      </c>
      <c r="C39" s="143" t="s">
        <v>822</v>
      </c>
      <c r="D39" s="241"/>
      <c r="E39" s="242"/>
      <c r="F39" s="243"/>
      <c r="G39" s="244"/>
      <c r="H39" s="354"/>
      <c r="I39" s="242"/>
      <c r="J39" s="163"/>
      <c r="K39" s="244"/>
      <c r="L39" s="354"/>
      <c r="M39" s="242"/>
      <c r="N39" s="160"/>
      <c r="O39" s="244"/>
      <c r="P39" s="241"/>
      <c r="Q39" s="242"/>
      <c r="R39" s="243"/>
      <c r="S39" s="244"/>
      <c r="T39" s="241"/>
      <c r="U39" s="242"/>
      <c r="V39" s="243"/>
      <c r="W39" s="242"/>
      <c r="X39" s="355"/>
      <c r="Y39" s="247"/>
      <c r="Z39" s="327"/>
      <c r="AA39" s="39"/>
      <c r="AD39" s="228"/>
      <c r="BX39" s="219"/>
      <c r="BY39" s="219"/>
      <c r="BZ39" s="219"/>
      <c r="CA39" s="219"/>
      <c r="CB39" s="219"/>
      <c r="CC39" s="219"/>
      <c r="CD39" s="219"/>
      <c r="CE39" s="219"/>
      <c r="CF39" s="219"/>
      <c r="CG39" s="47"/>
      <c r="CH39" s="47"/>
      <c r="CI39" s="47"/>
      <c r="CJ39" s="47"/>
      <c r="CK39" s="47"/>
      <c r="CL39" s="47"/>
      <c r="CM39" s="47"/>
    </row>
    <row r="40" spans="1:108" ht="67.7" customHeight="1" x14ac:dyDescent="0.2">
      <c r="A40" s="326"/>
      <c r="B40" s="175" t="s">
        <v>823</v>
      </c>
      <c r="C40" s="120" t="s">
        <v>824</v>
      </c>
      <c r="D40" s="649"/>
      <c r="E40" s="650"/>
      <c r="F40" s="649"/>
      <c r="G40" s="650"/>
      <c r="H40" s="649"/>
      <c r="I40" s="650"/>
      <c r="J40" s="649"/>
      <c r="K40" s="650"/>
      <c r="L40" s="649"/>
      <c r="M40" s="650"/>
      <c r="N40" s="649"/>
      <c r="O40" s="650"/>
      <c r="P40" s="649"/>
      <c r="Q40" s="650"/>
      <c r="R40" s="649"/>
      <c r="S40" s="650"/>
      <c r="T40" s="649"/>
      <c r="U40" s="650"/>
      <c r="V40" s="649"/>
      <c r="W40" s="650"/>
      <c r="X40" s="44"/>
      <c r="Y40" s="76">
        <f>IF(OR(D40="s",F40="s",H40="s",J40="s",L40="s",N40="s",P40="s",R40="s",T40="s",V40="s"), 0, IF(OR(D40="a",F40="a",H40="a",J40="a",L40="a",N40="a",P40="a",R40="a",T40="a",V40="a"),Z40,0))</f>
        <v>0</v>
      </c>
      <c r="Z40" s="333">
        <v>5</v>
      </c>
      <c r="AA40" s="39">
        <f>COUNTIF(D40:W40,"a")+COUNTIF(D40:W40,"s")</f>
        <v>0</v>
      </c>
      <c r="AB40" s="388"/>
      <c r="AD40" s="228"/>
      <c r="BX40" s="219"/>
      <c r="BY40" s="219"/>
      <c r="BZ40" s="219"/>
      <c r="CA40" s="219"/>
      <c r="CB40" s="219"/>
      <c r="CC40" s="219"/>
      <c r="CD40" s="219"/>
      <c r="CE40" s="219"/>
      <c r="CF40" s="219"/>
      <c r="CG40" s="47"/>
      <c r="CH40" s="47"/>
      <c r="CI40" s="47"/>
      <c r="CJ40" s="47"/>
      <c r="CK40" s="47"/>
      <c r="CL40" s="47"/>
      <c r="CM40" s="47"/>
    </row>
    <row r="41" spans="1:108" ht="45" customHeight="1" thickBot="1" x14ac:dyDescent="0.25">
      <c r="A41" s="326"/>
      <c r="B41" s="176" t="s">
        <v>825</v>
      </c>
      <c r="C41" s="119" t="s">
        <v>826</v>
      </c>
      <c r="D41" s="606"/>
      <c r="E41" s="607"/>
      <c r="F41" s="606"/>
      <c r="G41" s="607"/>
      <c r="H41" s="606"/>
      <c r="I41" s="607"/>
      <c r="J41" s="606"/>
      <c r="K41" s="607"/>
      <c r="L41" s="606"/>
      <c r="M41" s="607"/>
      <c r="N41" s="606"/>
      <c r="O41" s="607"/>
      <c r="P41" s="606"/>
      <c r="Q41" s="607"/>
      <c r="R41" s="606"/>
      <c r="S41" s="607"/>
      <c r="T41" s="606"/>
      <c r="U41" s="607"/>
      <c r="V41" s="606"/>
      <c r="W41" s="607"/>
      <c r="X41" s="44"/>
      <c r="Y41" s="534">
        <f t="shared" ref="Y41" si="6">IF(OR(D41="s",F41="s",H41="s",J41="s",L41="s",N41="s",P41="s",R41="s",T41="s",V41="s"), 0, IF(OR(D41="a",F41="a",H41="a",J41="a",L41="a",N41="a",P41="a",R41="a",T41="a",V41="a"),Z41,0))</f>
        <v>0</v>
      </c>
      <c r="Z41" s="330">
        <v>5</v>
      </c>
      <c r="AA41" s="39">
        <f t="shared" ref="AA41" si="7">COUNTIF(D41:W41,"a")+COUNTIF(D41:W41,"s")</f>
        <v>0</v>
      </c>
      <c r="AB41" s="388"/>
      <c r="AD41" s="228"/>
      <c r="BX41" s="219"/>
      <c r="BY41" s="219"/>
      <c r="BZ41" s="219"/>
      <c r="CA41" s="219"/>
      <c r="CB41" s="219"/>
      <c r="CC41" s="219"/>
      <c r="CD41" s="219"/>
      <c r="CE41" s="219"/>
      <c r="CF41" s="219"/>
      <c r="CG41" s="47"/>
      <c r="CH41" s="47"/>
      <c r="CI41" s="47"/>
      <c r="CJ41" s="47"/>
      <c r="CK41" s="47"/>
      <c r="CL41" s="47"/>
      <c r="CM41" s="47"/>
    </row>
    <row r="42" spans="1:108" ht="21" customHeight="1" thickTop="1" thickBot="1" x14ac:dyDescent="0.25">
      <c r="A42" s="326"/>
      <c r="B42" s="78"/>
      <c r="C42" s="123"/>
      <c r="D42" s="629" t="s">
        <v>436</v>
      </c>
      <c r="E42" s="641"/>
      <c r="F42" s="641"/>
      <c r="G42" s="641"/>
      <c r="H42" s="641"/>
      <c r="I42" s="641"/>
      <c r="J42" s="641"/>
      <c r="K42" s="641"/>
      <c r="L42" s="641"/>
      <c r="M42" s="641"/>
      <c r="N42" s="641"/>
      <c r="O42" s="641"/>
      <c r="P42" s="641"/>
      <c r="Q42" s="641"/>
      <c r="R42" s="641"/>
      <c r="S42" s="641"/>
      <c r="T42" s="641"/>
      <c r="U42" s="641"/>
      <c r="V42" s="641"/>
      <c r="W42" s="641"/>
      <c r="X42" s="642"/>
      <c r="Y42" s="288">
        <f>SUM(Y40:Y41)</f>
        <v>0</v>
      </c>
      <c r="Z42" s="331">
        <f>SUM(Z40:Z41)</f>
        <v>10</v>
      </c>
      <c r="AA42" s="39"/>
      <c r="AD42" s="228"/>
      <c r="BX42" s="219"/>
      <c r="BY42" s="219"/>
      <c r="BZ42" s="219"/>
      <c r="CA42" s="219"/>
      <c r="CB42" s="219"/>
      <c r="CC42" s="219"/>
      <c r="CD42" s="219"/>
      <c r="CE42" s="219"/>
      <c r="CF42" s="219"/>
      <c r="CG42" s="47"/>
      <c r="CH42" s="47"/>
      <c r="CI42" s="47"/>
      <c r="CJ42" s="47"/>
      <c r="CK42" s="47"/>
      <c r="CL42" s="47"/>
      <c r="CM42" s="47"/>
    </row>
    <row r="43" spans="1:108" ht="21" customHeight="1" thickBot="1" x14ac:dyDescent="0.25">
      <c r="A43" s="324"/>
      <c r="B43" s="364"/>
      <c r="C43" s="146"/>
      <c r="D43" s="632"/>
      <c r="E43" s="633"/>
      <c r="F43" s="746">
        <v>0</v>
      </c>
      <c r="G43" s="747"/>
      <c r="H43" s="747"/>
      <c r="I43" s="747"/>
      <c r="J43" s="747"/>
      <c r="K43" s="747"/>
      <c r="L43" s="747"/>
      <c r="M43" s="747"/>
      <c r="N43" s="747"/>
      <c r="O43" s="747"/>
      <c r="P43" s="747"/>
      <c r="Q43" s="747"/>
      <c r="R43" s="747"/>
      <c r="S43" s="747"/>
      <c r="T43" s="747"/>
      <c r="U43" s="747"/>
      <c r="V43" s="747"/>
      <c r="W43" s="747"/>
      <c r="X43" s="747"/>
      <c r="Y43" s="747"/>
      <c r="Z43" s="748"/>
      <c r="AA43" s="39"/>
      <c r="AD43" s="228"/>
      <c r="BX43" s="219"/>
      <c r="BY43" s="219"/>
      <c r="BZ43" s="219"/>
      <c r="CA43" s="219"/>
      <c r="CB43" s="219"/>
      <c r="CC43" s="219"/>
      <c r="CD43" s="219"/>
      <c r="CE43" s="219"/>
      <c r="CF43" s="219"/>
      <c r="CG43" s="47"/>
      <c r="CH43" s="47"/>
      <c r="CI43" s="47"/>
      <c r="CJ43" s="47"/>
      <c r="CK43" s="47"/>
      <c r="CL43" s="47"/>
      <c r="CM43" s="47"/>
    </row>
    <row r="44" spans="1:108" ht="30" customHeight="1" thickBot="1" x14ac:dyDescent="0.25">
      <c r="A44" s="316"/>
      <c r="B44" s="183" t="s">
        <v>313</v>
      </c>
      <c r="C44" s="143" t="s">
        <v>145</v>
      </c>
      <c r="D44" s="241"/>
      <c r="E44" s="242"/>
      <c r="F44" s="160" t="s">
        <v>435</v>
      </c>
      <c r="G44" s="244"/>
      <c r="H44" s="241"/>
      <c r="I44" s="242"/>
      <c r="J44" s="245"/>
      <c r="K44" s="244"/>
      <c r="L44" s="354"/>
      <c r="M44" s="242"/>
      <c r="N44" s="243"/>
      <c r="O44" s="244"/>
      <c r="P44" s="241"/>
      <c r="Q44" s="242"/>
      <c r="R44" s="243"/>
      <c r="S44" s="244"/>
      <c r="T44" s="160" t="s">
        <v>435</v>
      </c>
      <c r="U44" s="242"/>
      <c r="V44" s="243"/>
      <c r="W44" s="242"/>
      <c r="X44" s="355"/>
      <c r="Y44" s="247"/>
      <c r="Z44" s="327"/>
      <c r="AD44" s="228"/>
      <c r="BX44" s="47"/>
      <c r="BY44" s="47"/>
      <c r="BZ44" s="47"/>
      <c r="CA44" s="47"/>
      <c r="CB44" s="47"/>
      <c r="CC44" s="47"/>
      <c r="CD44" s="47"/>
      <c r="CE44" s="47"/>
      <c r="CF44" s="47"/>
      <c r="CG44" s="47"/>
      <c r="CH44" s="47"/>
      <c r="CI44" s="47"/>
      <c r="CJ44" s="47"/>
      <c r="CK44" s="47"/>
      <c r="CL44" s="47"/>
      <c r="CM44" s="47"/>
      <c r="CN44" s="47"/>
      <c r="CO44" s="47"/>
      <c r="CP44" s="47"/>
      <c r="CQ44" s="47"/>
      <c r="CR44" s="47"/>
      <c r="CS44" s="47"/>
      <c r="CT44" s="47"/>
      <c r="CU44" s="47"/>
      <c r="CV44" s="47"/>
      <c r="CW44" s="47"/>
      <c r="CX44" s="47"/>
      <c r="CY44" s="47"/>
      <c r="CZ44" s="47"/>
      <c r="DA44" s="47"/>
      <c r="DB44" s="47"/>
      <c r="DC44" s="47"/>
      <c r="DD44" s="47"/>
    </row>
    <row r="45" spans="1:108" ht="27.95" customHeight="1" x14ac:dyDescent="0.2">
      <c r="A45" s="326"/>
      <c r="B45" s="172" t="s">
        <v>312</v>
      </c>
      <c r="C45" s="111" t="s">
        <v>434</v>
      </c>
      <c r="D45" s="649"/>
      <c r="E45" s="650"/>
      <c r="F45" s="649"/>
      <c r="G45" s="650"/>
      <c r="H45" s="649"/>
      <c r="I45" s="650"/>
      <c r="J45" s="649"/>
      <c r="K45" s="650"/>
      <c r="L45" s="649"/>
      <c r="M45" s="650"/>
      <c r="N45" s="649"/>
      <c r="O45" s="650"/>
      <c r="P45" s="649"/>
      <c r="Q45" s="650"/>
      <c r="R45" s="649"/>
      <c r="S45" s="650"/>
      <c r="T45" s="649"/>
      <c r="U45" s="650"/>
      <c r="V45" s="649"/>
      <c r="W45" s="650"/>
      <c r="X45" s="38"/>
      <c r="Y45" s="76">
        <f>IF(OR(D45="s",F45="s",H45="s",J45="s",L45="s",N45="s",P45="s",R45="s",T45="s",V45="s"), 0, IF(OR(D45="a",F45="a",H45="a",J45="a",L45="a",N45="a",P45="a",R45="a",T45="a",V45="a"),Z45,0))</f>
        <v>0</v>
      </c>
      <c r="Z45" s="337">
        <v>10</v>
      </c>
      <c r="AA45" s="207">
        <f t="shared" ref="AA45:AA52" si="8">COUNTIF(D45:W45,"a")+COUNTIF(D45:W45,"s")</f>
        <v>0</v>
      </c>
      <c r="AB45" s="274"/>
      <c r="AD45" s="228" t="s">
        <v>205</v>
      </c>
      <c r="BX45" s="47"/>
      <c r="BY45" s="47"/>
      <c r="BZ45" s="47"/>
      <c r="CA45" s="47"/>
      <c r="CB45" s="47"/>
      <c r="CC45" s="47"/>
      <c r="CD45" s="47"/>
      <c r="CE45" s="47"/>
      <c r="CF45" s="47"/>
      <c r="CG45" s="47"/>
      <c r="CH45" s="47"/>
      <c r="CI45" s="47"/>
      <c r="CJ45" s="47"/>
      <c r="CK45" s="47"/>
      <c r="CL45" s="47"/>
      <c r="CM45" s="47"/>
      <c r="CN45" s="47"/>
      <c r="CO45" s="47"/>
      <c r="CP45" s="47"/>
      <c r="CQ45" s="47"/>
      <c r="CR45" s="47"/>
      <c r="CS45" s="47"/>
      <c r="CT45" s="47"/>
      <c r="CU45" s="47"/>
      <c r="CV45" s="47"/>
      <c r="CW45" s="47"/>
      <c r="CX45" s="47"/>
      <c r="CY45" s="47"/>
      <c r="CZ45" s="47"/>
      <c r="DA45" s="47"/>
      <c r="DB45" s="47"/>
      <c r="DC45" s="47"/>
      <c r="DD45" s="47"/>
    </row>
    <row r="46" spans="1:108" ht="45" customHeight="1" x14ac:dyDescent="0.2">
      <c r="A46" s="326"/>
      <c r="B46" s="173" t="s">
        <v>311</v>
      </c>
      <c r="C46" s="112" t="s">
        <v>417</v>
      </c>
      <c r="D46" s="606"/>
      <c r="E46" s="607"/>
      <c r="F46" s="606"/>
      <c r="G46" s="607"/>
      <c r="H46" s="606"/>
      <c r="I46" s="607"/>
      <c r="J46" s="606"/>
      <c r="K46" s="607"/>
      <c r="L46" s="606"/>
      <c r="M46" s="607"/>
      <c r="N46" s="606"/>
      <c r="O46" s="607"/>
      <c r="P46" s="606"/>
      <c r="Q46" s="607"/>
      <c r="R46" s="606"/>
      <c r="S46" s="607"/>
      <c r="T46" s="606"/>
      <c r="U46" s="607"/>
      <c r="V46" s="606"/>
      <c r="W46" s="607"/>
      <c r="X46" s="38"/>
      <c r="Y46" s="30">
        <f t="shared" ref="Y46:Y52" si="9">IF(OR(D46="s",F46="s",H46="s",J46="s",L46="s",N46="s",P46="s",R46="s",T46="s",V46="s"), 0, IF(OR(D46="a",F46="a",H46="a",J46="a",L46="a",N46="a",P46="a",R46="a",T46="a",V46="a"),Z46,0))</f>
        <v>0</v>
      </c>
      <c r="Z46" s="330">
        <v>5</v>
      </c>
      <c r="AA46" s="207">
        <f t="shared" si="8"/>
        <v>0</v>
      </c>
      <c r="AB46" s="274"/>
      <c r="AD46" s="228" t="s">
        <v>205</v>
      </c>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row>
    <row r="47" spans="1:108" ht="45" customHeight="1" x14ac:dyDescent="0.2">
      <c r="A47" s="326"/>
      <c r="B47" s="173" t="s">
        <v>310</v>
      </c>
      <c r="C47" s="112" t="s">
        <v>217</v>
      </c>
      <c r="D47" s="606"/>
      <c r="E47" s="607"/>
      <c r="F47" s="606"/>
      <c r="G47" s="607"/>
      <c r="H47" s="606"/>
      <c r="I47" s="607"/>
      <c r="J47" s="606"/>
      <c r="K47" s="607"/>
      <c r="L47" s="606"/>
      <c r="M47" s="607"/>
      <c r="N47" s="606"/>
      <c r="O47" s="607"/>
      <c r="P47" s="606"/>
      <c r="Q47" s="607"/>
      <c r="R47" s="606"/>
      <c r="S47" s="607"/>
      <c r="T47" s="606"/>
      <c r="U47" s="607"/>
      <c r="V47" s="606"/>
      <c r="W47" s="607"/>
      <c r="X47" s="38"/>
      <c r="Y47" s="71">
        <f t="shared" si="9"/>
        <v>0</v>
      </c>
      <c r="Z47" s="334">
        <v>5</v>
      </c>
      <c r="AA47" s="207">
        <f t="shared" si="8"/>
        <v>0</v>
      </c>
      <c r="AB47" s="274"/>
      <c r="AD47" s="228"/>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row>
    <row r="48" spans="1:108" ht="27.95" customHeight="1" x14ac:dyDescent="0.2">
      <c r="A48" s="326"/>
      <c r="B48" s="173" t="s">
        <v>309</v>
      </c>
      <c r="C48" s="112" t="s">
        <v>177</v>
      </c>
      <c r="D48" s="606"/>
      <c r="E48" s="607"/>
      <c r="F48" s="606"/>
      <c r="G48" s="607"/>
      <c r="H48" s="606"/>
      <c r="I48" s="607"/>
      <c r="J48" s="606"/>
      <c r="K48" s="607"/>
      <c r="L48" s="606"/>
      <c r="M48" s="607"/>
      <c r="N48" s="606"/>
      <c r="O48" s="607"/>
      <c r="P48" s="606"/>
      <c r="Q48" s="607"/>
      <c r="R48" s="606"/>
      <c r="S48" s="607"/>
      <c r="T48" s="606"/>
      <c r="U48" s="607"/>
      <c r="V48" s="606"/>
      <c r="W48" s="607"/>
      <c r="X48" s="38"/>
      <c r="Y48" s="30">
        <f t="shared" si="9"/>
        <v>0</v>
      </c>
      <c r="Z48" s="330">
        <v>5</v>
      </c>
      <c r="AA48" s="207">
        <f t="shared" si="8"/>
        <v>0</v>
      </c>
      <c r="AB48" s="274"/>
      <c r="AD48" s="228" t="s">
        <v>205</v>
      </c>
      <c r="BX48" s="47"/>
      <c r="BY48" s="47"/>
      <c r="BZ48" s="47"/>
      <c r="CA48" s="47"/>
      <c r="CB48" s="47"/>
      <c r="CC48" s="47"/>
      <c r="CD48" s="47"/>
      <c r="CE48" s="47"/>
      <c r="CF48" s="47"/>
      <c r="CG48" s="47"/>
      <c r="CH48" s="47"/>
      <c r="CI48" s="47"/>
      <c r="CJ48" s="47"/>
      <c r="CK48" s="47"/>
      <c r="CL48" s="47"/>
      <c r="CM48" s="47"/>
      <c r="CN48" s="47"/>
      <c r="CO48" s="47"/>
      <c r="CP48" s="47"/>
      <c r="CQ48" s="47"/>
      <c r="CR48" s="47"/>
      <c r="CS48" s="47"/>
      <c r="CT48" s="47"/>
      <c r="CU48" s="47"/>
      <c r="CV48" s="47"/>
      <c r="CW48" s="47"/>
      <c r="CX48" s="47"/>
      <c r="CY48" s="47"/>
      <c r="CZ48" s="47"/>
      <c r="DA48" s="47"/>
      <c r="DB48" s="47"/>
      <c r="DC48" s="47"/>
      <c r="DD48" s="47"/>
    </row>
    <row r="49" spans="1:108" ht="45" customHeight="1" x14ac:dyDescent="0.2">
      <c r="A49" s="326"/>
      <c r="B49" s="173" t="s">
        <v>308</v>
      </c>
      <c r="C49" s="112" t="s">
        <v>495</v>
      </c>
      <c r="D49" s="606"/>
      <c r="E49" s="607"/>
      <c r="F49" s="606"/>
      <c r="G49" s="607"/>
      <c r="H49" s="606"/>
      <c r="I49" s="607"/>
      <c r="J49" s="606"/>
      <c r="K49" s="607"/>
      <c r="L49" s="606"/>
      <c r="M49" s="607"/>
      <c r="N49" s="606"/>
      <c r="O49" s="607"/>
      <c r="P49" s="606"/>
      <c r="Q49" s="607"/>
      <c r="R49" s="606"/>
      <c r="S49" s="607"/>
      <c r="T49" s="606"/>
      <c r="U49" s="607"/>
      <c r="V49" s="606"/>
      <c r="W49" s="607"/>
      <c r="X49" s="38"/>
      <c r="Y49" s="71">
        <f t="shared" si="9"/>
        <v>0</v>
      </c>
      <c r="Z49" s="334">
        <v>10</v>
      </c>
      <c r="AA49" s="207">
        <f t="shared" si="8"/>
        <v>0</v>
      </c>
      <c r="AB49" s="274"/>
      <c r="AD49" s="228"/>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row>
    <row r="50" spans="1:108" ht="27.95" customHeight="1" x14ac:dyDescent="0.2">
      <c r="A50" s="326"/>
      <c r="B50" s="173" t="s">
        <v>307</v>
      </c>
      <c r="C50" s="105" t="s">
        <v>271</v>
      </c>
      <c r="D50" s="606"/>
      <c r="E50" s="607"/>
      <c r="F50" s="606"/>
      <c r="G50" s="607"/>
      <c r="H50" s="606"/>
      <c r="I50" s="607"/>
      <c r="J50" s="606"/>
      <c r="K50" s="607"/>
      <c r="L50" s="606"/>
      <c r="M50" s="607"/>
      <c r="N50" s="606"/>
      <c r="O50" s="607"/>
      <c r="P50" s="606"/>
      <c r="Q50" s="607"/>
      <c r="R50" s="606"/>
      <c r="S50" s="607"/>
      <c r="T50" s="606"/>
      <c r="U50" s="607"/>
      <c r="V50" s="606"/>
      <c r="W50" s="607"/>
      <c r="X50" s="38"/>
      <c r="Y50" s="71">
        <f t="shared" si="9"/>
        <v>0</v>
      </c>
      <c r="Z50" s="334">
        <v>10</v>
      </c>
      <c r="AA50" s="207">
        <f t="shared" si="8"/>
        <v>0</v>
      </c>
      <c r="AB50" s="274"/>
      <c r="AD50" s="228" t="s">
        <v>205</v>
      </c>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row>
    <row r="51" spans="1:108" ht="27.95" customHeight="1" x14ac:dyDescent="0.2">
      <c r="A51" s="326"/>
      <c r="B51" s="173" t="s">
        <v>306</v>
      </c>
      <c r="C51" s="112" t="s">
        <v>414</v>
      </c>
      <c r="D51" s="606"/>
      <c r="E51" s="607"/>
      <c r="F51" s="606"/>
      <c r="G51" s="607"/>
      <c r="H51" s="606"/>
      <c r="I51" s="607"/>
      <c r="J51" s="606"/>
      <c r="K51" s="607"/>
      <c r="L51" s="606"/>
      <c r="M51" s="607"/>
      <c r="N51" s="606"/>
      <c r="O51" s="607"/>
      <c r="P51" s="606"/>
      <c r="Q51" s="607"/>
      <c r="R51" s="606"/>
      <c r="S51" s="607"/>
      <c r="T51" s="606"/>
      <c r="U51" s="607"/>
      <c r="V51" s="606"/>
      <c r="W51" s="607"/>
      <c r="X51" s="38"/>
      <c r="Y51" s="71">
        <f t="shared" si="9"/>
        <v>0</v>
      </c>
      <c r="Z51" s="334">
        <v>10</v>
      </c>
      <c r="AA51" s="207">
        <f t="shared" si="8"/>
        <v>0</v>
      </c>
      <c r="AB51" s="274"/>
      <c r="AD51" s="228"/>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row>
    <row r="52" spans="1:108" ht="27.95" customHeight="1" thickBot="1" x14ac:dyDescent="0.2">
      <c r="A52" s="326"/>
      <c r="B52" s="173" t="s">
        <v>305</v>
      </c>
      <c r="C52" s="112" t="s">
        <v>480</v>
      </c>
      <c r="D52" s="563"/>
      <c r="E52" s="568"/>
      <c r="F52" s="563"/>
      <c r="G52" s="568"/>
      <c r="H52" s="563"/>
      <c r="I52" s="568"/>
      <c r="J52" s="563"/>
      <c r="K52" s="568"/>
      <c r="L52" s="563"/>
      <c r="M52" s="568"/>
      <c r="N52" s="563"/>
      <c r="O52" s="568"/>
      <c r="P52" s="563"/>
      <c r="Q52" s="568"/>
      <c r="R52" s="563"/>
      <c r="S52" s="568"/>
      <c r="T52" s="563"/>
      <c r="U52" s="568"/>
      <c r="V52" s="563"/>
      <c r="W52" s="568"/>
      <c r="X52" s="38"/>
      <c r="Y52" s="31">
        <f t="shared" si="9"/>
        <v>0</v>
      </c>
      <c r="Z52" s="334">
        <v>10</v>
      </c>
      <c r="AA52" s="207">
        <f t="shared" si="8"/>
        <v>0</v>
      </c>
      <c r="AB52" s="274"/>
      <c r="AD52" s="228" t="s">
        <v>205</v>
      </c>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row>
    <row r="53" spans="1:108" ht="21" customHeight="1" thickTop="1" thickBot="1" x14ac:dyDescent="0.25">
      <c r="A53" s="326"/>
      <c r="B53" s="40"/>
      <c r="C53" s="129"/>
      <c r="D53" s="629" t="s">
        <v>436</v>
      </c>
      <c r="E53" s="641"/>
      <c r="F53" s="641"/>
      <c r="G53" s="641"/>
      <c r="H53" s="641"/>
      <c r="I53" s="641"/>
      <c r="J53" s="641"/>
      <c r="K53" s="641"/>
      <c r="L53" s="641"/>
      <c r="M53" s="641"/>
      <c r="N53" s="641"/>
      <c r="O53" s="641"/>
      <c r="P53" s="641"/>
      <c r="Q53" s="641"/>
      <c r="R53" s="641"/>
      <c r="S53" s="641"/>
      <c r="T53" s="641"/>
      <c r="U53" s="641"/>
      <c r="V53" s="641"/>
      <c r="W53" s="641"/>
      <c r="X53" s="642"/>
      <c r="Y53" s="1">
        <f>SUM(Y45:Y52)</f>
        <v>0</v>
      </c>
      <c r="Z53" s="331">
        <f>SUM(Z45:Z52)</f>
        <v>65</v>
      </c>
      <c r="AD53" s="228"/>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row>
    <row r="54" spans="1:108" ht="21" customHeight="1" thickBot="1" x14ac:dyDescent="0.25">
      <c r="A54" s="326"/>
      <c r="B54" s="83"/>
      <c r="C54" s="248"/>
      <c r="D54" s="632"/>
      <c r="E54" s="633"/>
      <c r="F54" s="835">
        <v>40</v>
      </c>
      <c r="G54" s="667"/>
      <c r="H54" s="667"/>
      <c r="I54" s="667"/>
      <c r="J54" s="667"/>
      <c r="K54" s="667"/>
      <c r="L54" s="667"/>
      <c r="M54" s="667"/>
      <c r="N54" s="667"/>
      <c r="O54" s="667"/>
      <c r="P54" s="667"/>
      <c r="Q54" s="667"/>
      <c r="R54" s="667"/>
      <c r="S54" s="667"/>
      <c r="T54" s="667"/>
      <c r="U54" s="667"/>
      <c r="V54" s="667"/>
      <c r="W54" s="667"/>
      <c r="X54" s="667"/>
      <c r="Y54" s="667"/>
      <c r="Z54" s="668"/>
      <c r="AD54" s="228"/>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row>
    <row r="55" spans="1:108" ht="30" customHeight="1" thickBot="1" x14ac:dyDescent="0.25">
      <c r="A55" s="316"/>
      <c r="B55" s="183" t="s">
        <v>697</v>
      </c>
      <c r="C55" s="143" t="s">
        <v>698</v>
      </c>
      <c r="D55" s="241"/>
      <c r="E55" s="242"/>
      <c r="F55" s="160"/>
      <c r="G55" s="244"/>
      <c r="H55" s="241"/>
      <c r="I55" s="242"/>
      <c r="J55" s="245"/>
      <c r="K55" s="244"/>
      <c r="L55" s="354"/>
      <c r="M55" s="242"/>
      <c r="N55" s="243"/>
      <c r="O55" s="244"/>
      <c r="P55" s="241"/>
      <c r="Q55" s="242"/>
      <c r="R55" s="243"/>
      <c r="S55" s="244"/>
      <c r="T55" s="160"/>
      <c r="U55" s="242"/>
      <c r="V55" s="243"/>
      <c r="W55" s="242"/>
      <c r="X55" s="355"/>
      <c r="Y55" s="247"/>
      <c r="Z55" s="327"/>
      <c r="AA55" s="39"/>
      <c r="AD55" s="228"/>
      <c r="BX55" s="219"/>
      <c r="BY55" s="219"/>
      <c r="BZ55" s="219"/>
      <c r="CA55" s="219"/>
      <c r="CB55" s="219"/>
      <c r="CC55" s="219"/>
      <c r="CD55" s="219"/>
      <c r="CE55" s="219"/>
      <c r="CF55" s="219"/>
      <c r="CG55" s="47"/>
      <c r="CH55" s="47"/>
      <c r="CI55" s="47"/>
      <c r="CJ55" s="47"/>
      <c r="CK55" s="47"/>
      <c r="CL55" s="47"/>
      <c r="CM55" s="47"/>
    </row>
    <row r="56" spans="1:108" ht="45" customHeight="1" x14ac:dyDescent="0.2">
      <c r="A56" s="326"/>
      <c r="B56" s="172" t="s">
        <v>699</v>
      </c>
      <c r="C56" s="111" t="s">
        <v>1012</v>
      </c>
      <c r="D56" s="649"/>
      <c r="E56" s="650"/>
      <c r="F56" s="649"/>
      <c r="G56" s="650"/>
      <c r="H56" s="649"/>
      <c r="I56" s="650"/>
      <c r="J56" s="649"/>
      <c r="K56" s="650"/>
      <c r="L56" s="649"/>
      <c r="M56" s="650"/>
      <c r="N56" s="649"/>
      <c r="O56" s="650"/>
      <c r="P56" s="649"/>
      <c r="Q56" s="650"/>
      <c r="R56" s="649"/>
      <c r="S56" s="650"/>
      <c r="T56" s="649"/>
      <c r="U56" s="650"/>
      <c r="V56" s="649"/>
      <c r="W56" s="650"/>
      <c r="X56" s="44"/>
      <c r="Y56" s="76">
        <f>IF(OR(D56="s",F56="s",H56="s",J56="s",L56="s",N56="s",P56="s",R56="s",T56="s",V56="s"), 0, IF(OR(D56="a",F56="a",H56="a",J56="a",L56="a",N56="a",P56="a",R56="a",T56="a",V56="a"),Z56,0))</f>
        <v>0</v>
      </c>
      <c r="Z56" s="337">
        <v>20</v>
      </c>
      <c r="AA56" s="39">
        <f t="shared" ref="AA56:AA66" si="10">COUNTIF(D56:W56,"a")+COUNTIF(D56:W56,"s")</f>
        <v>0</v>
      </c>
      <c r="AB56" s="388"/>
      <c r="AD56" s="228" t="s">
        <v>205</v>
      </c>
      <c r="BX56" s="219"/>
      <c r="BY56" s="219"/>
      <c r="BZ56" s="219"/>
      <c r="CA56" s="219"/>
      <c r="CB56" s="219"/>
      <c r="CC56" s="219"/>
      <c r="CD56" s="219"/>
      <c r="CE56" s="219"/>
      <c r="CF56" s="219"/>
      <c r="CG56" s="47"/>
      <c r="CH56" s="47"/>
      <c r="CI56" s="47"/>
      <c r="CJ56" s="47"/>
      <c r="CK56" s="47"/>
      <c r="CL56" s="47"/>
      <c r="CM56" s="47"/>
    </row>
    <row r="57" spans="1:108" ht="45" customHeight="1" x14ac:dyDescent="0.2">
      <c r="A57" s="326"/>
      <c r="B57" s="173" t="s">
        <v>700</v>
      </c>
      <c r="C57" s="112" t="s">
        <v>701</v>
      </c>
      <c r="D57" s="606"/>
      <c r="E57" s="607"/>
      <c r="F57" s="606"/>
      <c r="G57" s="607"/>
      <c r="H57" s="606"/>
      <c r="I57" s="607"/>
      <c r="J57" s="606"/>
      <c r="K57" s="607"/>
      <c r="L57" s="606"/>
      <c r="M57" s="607"/>
      <c r="N57" s="606"/>
      <c r="O57" s="607"/>
      <c r="P57" s="606"/>
      <c r="Q57" s="607"/>
      <c r="R57" s="606"/>
      <c r="S57" s="607"/>
      <c r="T57" s="606"/>
      <c r="U57" s="607"/>
      <c r="V57" s="606"/>
      <c r="W57" s="607"/>
      <c r="X57" s="44"/>
      <c r="Y57" s="30">
        <f t="shared" ref="Y57:Y66" si="11">IF(OR(D57="s",F57="s",H57="s",J57="s",L57="s",N57="s",P57="s",R57="s",T57="s",V57="s"), 0, IF(OR(D57="a",F57="a",H57="a",J57="a",L57="a",N57="a",P57="a",R57="a",T57="a",V57="a"),Z57,0))</f>
        <v>0</v>
      </c>
      <c r="Z57" s="330">
        <v>10</v>
      </c>
      <c r="AA57" s="39">
        <f t="shared" si="10"/>
        <v>0</v>
      </c>
      <c r="AB57" s="388"/>
      <c r="AD57" s="228" t="s">
        <v>205</v>
      </c>
      <c r="BX57" s="219"/>
      <c r="BY57" s="219"/>
      <c r="BZ57" s="219"/>
      <c r="CA57" s="219"/>
      <c r="CB57" s="219"/>
      <c r="CC57" s="219"/>
      <c r="CD57" s="219"/>
      <c r="CE57" s="219"/>
      <c r="CF57" s="219"/>
      <c r="CG57" s="47"/>
      <c r="CH57" s="47"/>
      <c r="CI57" s="47"/>
      <c r="CJ57" s="47"/>
      <c r="CK57" s="47"/>
      <c r="CL57" s="47"/>
      <c r="CM57" s="47"/>
    </row>
    <row r="58" spans="1:108" ht="45" customHeight="1" x14ac:dyDescent="0.2">
      <c r="A58" s="326"/>
      <c r="B58" s="173" t="s">
        <v>702</v>
      </c>
      <c r="C58" s="112" t="s">
        <v>703</v>
      </c>
      <c r="D58" s="606"/>
      <c r="E58" s="607"/>
      <c r="F58" s="606"/>
      <c r="G58" s="607"/>
      <c r="H58" s="606"/>
      <c r="I58" s="607"/>
      <c r="J58" s="606"/>
      <c r="K58" s="607"/>
      <c r="L58" s="606"/>
      <c r="M58" s="607"/>
      <c r="N58" s="606"/>
      <c r="O58" s="607"/>
      <c r="P58" s="606"/>
      <c r="Q58" s="607"/>
      <c r="R58" s="606"/>
      <c r="S58" s="607"/>
      <c r="T58" s="606"/>
      <c r="U58" s="607"/>
      <c r="V58" s="606"/>
      <c r="W58" s="607"/>
      <c r="X58" s="44"/>
      <c r="Y58" s="71">
        <f t="shared" si="11"/>
        <v>0</v>
      </c>
      <c r="Z58" s="334">
        <v>5</v>
      </c>
      <c r="AA58" s="39">
        <f t="shared" si="10"/>
        <v>0</v>
      </c>
      <c r="AB58" s="388"/>
      <c r="AD58" s="228" t="s">
        <v>696</v>
      </c>
      <c r="BX58" s="219"/>
      <c r="BY58" s="219"/>
      <c r="BZ58" s="219"/>
      <c r="CA58" s="219"/>
      <c r="CB58" s="219"/>
      <c r="CC58" s="219"/>
      <c r="CD58" s="219"/>
      <c r="CE58" s="219"/>
      <c r="CF58" s="219"/>
      <c r="CG58" s="47"/>
      <c r="CH58" s="47"/>
      <c r="CI58" s="47"/>
      <c r="CJ58" s="47"/>
      <c r="CK58" s="47"/>
      <c r="CL58" s="47"/>
      <c r="CM58" s="47"/>
    </row>
    <row r="59" spans="1:108" ht="45" customHeight="1" x14ac:dyDescent="0.2">
      <c r="A59" s="326"/>
      <c r="B59" s="173" t="s">
        <v>704</v>
      </c>
      <c r="C59" s="112" t="s">
        <v>705</v>
      </c>
      <c r="D59" s="606"/>
      <c r="E59" s="607"/>
      <c r="F59" s="606"/>
      <c r="G59" s="607"/>
      <c r="H59" s="606"/>
      <c r="I59" s="607"/>
      <c r="J59" s="606"/>
      <c r="K59" s="607"/>
      <c r="L59" s="606"/>
      <c r="M59" s="607"/>
      <c r="N59" s="606"/>
      <c r="O59" s="607"/>
      <c r="P59" s="606"/>
      <c r="Q59" s="607"/>
      <c r="R59" s="606"/>
      <c r="S59" s="607"/>
      <c r="T59" s="606"/>
      <c r="U59" s="607"/>
      <c r="V59" s="606"/>
      <c r="W59" s="607"/>
      <c r="X59" s="44"/>
      <c r="Y59" s="30">
        <f t="shared" si="11"/>
        <v>0</v>
      </c>
      <c r="Z59" s="330">
        <v>5</v>
      </c>
      <c r="AA59" s="39">
        <f t="shared" si="10"/>
        <v>0</v>
      </c>
      <c r="AB59" s="388"/>
      <c r="AD59" s="228" t="s">
        <v>205</v>
      </c>
      <c r="BX59" s="219"/>
      <c r="BY59" s="219"/>
      <c r="BZ59" s="219"/>
      <c r="CA59" s="219"/>
      <c r="CB59" s="219"/>
      <c r="CC59" s="219"/>
      <c r="CD59" s="219"/>
      <c r="CE59" s="219"/>
      <c r="CF59" s="219"/>
      <c r="CG59" s="47"/>
      <c r="CH59" s="47"/>
      <c r="CI59" s="47"/>
      <c r="CJ59" s="47"/>
      <c r="CK59" s="47"/>
      <c r="CL59" s="47"/>
      <c r="CM59" s="47"/>
    </row>
    <row r="60" spans="1:108" ht="45" customHeight="1" x14ac:dyDescent="0.2">
      <c r="A60" s="326"/>
      <c r="B60" s="173" t="s">
        <v>706</v>
      </c>
      <c r="C60" s="112" t="s">
        <v>707</v>
      </c>
      <c r="D60" s="606"/>
      <c r="E60" s="607"/>
      <c r="F60" s="606"/>
      <c r="G60" s="607"/>
      <c r="H60" s="606"/>
      <c r="I60" s="607"/>
      <c r="J60" s="606"/>
      <c r="K60" s="607"/>
      <c r="L60" s="606"/>
      <c r="M60" s="607"/>
      <c r="N60" s="606"/>
      <c r="O60" s="607"/>
      <c r="P60" s="606"/>
      <c r="Q60" s="607"/>
      <c r="R60" s="606"/>
      <c r="S60" s="607"/>
      <c r="T60" s="606"/>
      <c r="U60" s="607"/>
      <c r="V60" s="606"/>
      <c r="W60" s="607"/>
      <c r="X60" s="44"/>
      <c r="Y60" s="71">
        <f t="shared" si="11"/>
        <v>0</v>
      </c>
      <c r="Z60" s="334">
        <v>5</v>
      </c>
      <c r="AA60" s="39">
        <f t="shared" si="10"/>
        <v>0</v>
      </c>
      <c r="AB60" s="388"/>
      <c r="AD60" s="228" t="s">
        <v>696</v>
      </c>
      <c r="BX60" s="219"/>
      <c r="BY60" s="219"/>
      <c r="BZ60" s="219"/>
      <c r="CA60" s="219"/>
      <c r="CB60" s="219"/>
      <c r="CC60" s="219"/>
      <c r="CD60" s="219"/>
      <c r="CE60" s="219"/>
      <c r="CF60" s="219"/>
      <c r="CG60" s="47"/>
      <c r="CH60" s="47"/>
      <c r="CI60" s="47"/>
      <c r="CJ60" s="47"/>
      <c r="CK60" s="47"/>
      <c r="CL60" s="47"/>
      <c r="CM60" s="47"/>
    </row>
    <row r="61" spans="1:108" ht="45" customHeight="1" x14ac:dyDescent="0.2">
      <c r="A61" s="326"/>
      <c r="B61" s="173" t="s">
        <v>1013</v>
      </c>
      <c r="C61" s="109" t="s">
        <v>1014</v>
      </c>
      <c r="D61" s="606"/>
      <c r="E61" s="607"/>
      <c r="F61" s="606"/>
      <c r="G61" s="607"/>
      <c r="H61" s="606"/>
      <c r="I61" s="607"/>
      <c r="J61" s="606"/>
      <c r="K61" s="607"/>
      <c r="L61" s="606"/>
      <c r="M61" s="607"/>
      <c r="N61" s="606"/>
      <c r="O61" s="607"/>
      <c r="P61" s="606"/>
      <c r="Q61" s="607"/>
      <c r="R61" s="606"/>
      <c r="S61" s="607"/>
      <c r="T61" s="606"/>
      <c r="U61" s="607"/>
      <c r="V61" s="606"/>
      <c r="W61" s="607"/>
      <c r="X61" s="44"/>
      <c r="Y61" s="71">
        <f t="shared" si="11"/>
        <v>0</v>
      </c>
      <c r="Z61" s="334">
        <v>5</v>
      </c>
      <c r="AA61" s="39">
        <f t="shared" si="10"/>
        <v>0</v>
      </c>
      <c r="AB61" s="388"/>
      <c r="AD61" s="228" t="s">
        <v>696</v>
      </c>
      <c r="BX61" s="219"/>
      <c r="BY61" s="219"/>
      <c r="BZ61" s="219"/>
      <c r="CA61" s="219"/>
      <c r="CB61" s="219"/>
      <c r="CC61" s="219"/>
      <c r="CD61" s="219"/>
      <c r="CE61" s="219"/>
      <c r="CF61" s="219"/>
      <c r="CG61" s="47"/>
      <c r="CH61" s="47"/>
      <c r="CI61" s="47"/>
      <c r="CJ61" s="47"/>
      <c r="CK61" s="47"/>
      <c r="CL61" s="47"/>
      <c r="CM61" s="47"/>
    </row>
    <row r="62" spans="1:108" ht="106.5" customHeight="1" x14ac:dyDescent="0.2">
      <c r="A62" s="326"/>
      <c r="B62" s="173" t="s">
        <v>1015</v>
      </c>
      <c r="C62" s="109" t="s">
        <v>1016</v>
      </c>
      <c r="D62" s="606"/>
      <c r="E62" s="607"/>
      <c r="F62" s="606"/>
      <c r="G62" s="607"/>
      <c r="H62" s="606"/>
      <c r="I62" s="607"/>
      <c r="J62" s="606"/>
      <c r="K62" s="607"/>
      <c r="L62" s="606"/>
      <c r="M62" s="607"/>
      <c r="N62" s="606"/>
      <c r="O62" s="607"/>
      <c r="P62" s="606"/>
      <c r="Q62" s="607"/>
      <c r="R62" s="606"/>
      <c r="S62" s="607"/>
      <c r="T62" s="606"/>
      <c r="U62" s="607"/>
      <c r="V62" s="606"/>
      <c r="W62" s="607"/>
      <c r="X62" s="44"/>
      <c r="Y62" s="71">
        <f t="shared" si="11"/>
        <v>0</v>
      </c>
      <c r="Z62" s="334">
        <v>5</v>
      </c>
      <c r="AA62" s="39">
        <f t="shared" si="10"/>
        <v>0</v>
      </c>
      <c r="AB62" s="388"/>
      <c r="AD62" s="228" t="s">
        <v>696</v>
      </c>
      <c r="BX62" s="219"/>
      <c r="BY62" s="219"/>
      <c r="BZ62" s="219"/>
      <c r="CA62" s="219"/>
      <c r="CB62" s="219"/>
      <c r="CC62" s="219"/>
      <c r="CD62" s="219"/>
      <c r="CE62" s="219"/>
      <c r="CF62" s="219"/>
      <c r="CG62" s="47"/>
      <c r="CH62" s="47"/>
      <c r="CI62" s="47"/>
      <c r="CJ62" s="47"/>
      <c r="CK62" s="47"/>
      <c r="CL62" s="47"/>
      <c r="CM62" s="47"/>
    </row>
    <row r="63" spans="1:108" ht="45" customHeight="1" x14ac:dyDescent="0.2">
      <c r="A63" s="326"/>
      <c r="B63" s="173" t="s">
        <v>1017</v>
      </c>
      <c r="C63" s="109" t="s">
        <v>1094</v>
      </c>
      <c r="D63" s="606"/>
      <c r="E63" s="607"/>
      <c r="F63" s="606"/>
      <c r="G63" s="607"/>
      <c r="H63" s="606"/>
      <c r="I63" s="607"/>
      <c r="J63" s="606"/>
      <c r="K63" s="607"/>
      <c r="L63" s="606"/>
      <c r="M63" s="607"/>
      <c r="N63" s="606"/>
      <c r="O63" s="607"/>
      <c r="P63" s="606"/>
      <c r="Q63" s="607"/>
      <c r="R63" s="606"/>
      <c r="S63" s="607"/>
      <c r="T63" s="606"/>
      <c r="U63" s="607"/>
      <c r="V63" s="606"/>
      <c r="W63" s="607"/>
      <c r="X63" s="44"/>
      <c r="Y63" s="71">
        <f t="shared" si="11"/>
        <v>0</v>
      </c>
      <c r="Z63" s="334">
        <v>5</v>
      </c>
      <c r="AA63" s="39">
        <f t="shared" si="10"/>
        <v>0</v>
      </c>
      <c r="AB63" s="388"/>
      <c r="AD63" s="228" t="s">
        <v>696</v>
      </c>
      <c r="BX63" s="219"/>
      <c r="BY63" s="219"/>
      <c r="BZ63" s="219"/>
      <c r="CA63" s="219"/>
      <c r="CB63" s="219"/>
      <c r="CC63" s="219"/>
      <c r="CD63" s="219"/>
      <c r="CE63" s="219"/>
      <c r="CF63" s="219"/>
      <c r="CG63" s="47"/>
      <c r="CH63" s="47"/>
      <c r="CI63" s="47"/>
      <c r="CJ63" s="47"/>
      <c r="CK63" s="47"/>
      <c r="CL63" s="47"/>
      <c r="CM63" s="47"/>
    </row>
    <row r="64" spans="1:108" ht="45" customHeight="1" x14ac:dyDescent="0.2">
      <c r="A64" s="326"/>
      <c r="B64" s="173" t="s">
        <v>1018</v>
      </c>
      <c r="C64" s="109" t="s">
        <v>1019</v>
      </c>
      <c r="D64" s="606"/>
      <c r="E64" s="607"/>
      <c r="F64" s="606"/>
      <c r="G64" s="607"/>
      <c r="H64" s="606"/>
      <c r="I64" s="607"/>
      <c r="J64" s="606"/>
      <c r="K64" s="607"/>
      <c r="L64" s="606"/>
      <c r="M64" s="607"/>
      <c r="N64" s="606"/>
      <c r="O64" s="607"/>
      <c r="P64" s="606"/>
      <c r="Q64" s="607"/>
      <c r="R64" s="606"/>
      <c r="S64" s="607"/>
      <c r="T64" s="606"/>
      <c r="U64" s="607"/>
      <c r="V64" s="606"/>
      <c r="W64" s="607"/>
      <c r="X64" s="44"/>
      <c r="Y64" s="71">
        <f t="shared" si="11"/>
        <v>0</v>
      </c>
      <c r="Z64" s="334">
        <v>5</v>
      </c>
      <c r="AA64" s="39">
        <f t="shared" si="10"/>
        <v>0</v>
      </c>
      <c r="AB64" s="388"/>
      <c r="AD64" s="228" t="s">
        <v>696</v>
      </c>
      <c r="BX64" s="219"/>
      <c r="BY64" s="219"/>
      <c r="BZ64" s="219"/>
      <c r="CA64" s="219"/>
      <c r="CB64" s="219"/>
      <c r="CC64" s="219"/>
      <c r="CD64" s="219"/>
      <c r="CE64" s="219"/>
      <c r="CF64" s="219"/>
      <c r="CG64" s="47"/>
      <c r="CH64" s="47"/>
      <c r="CI64" s="47"/>
      <c r="CJ64" s="47"/>
      <c r="CK64" s="47"/>
      <c r="CL64" s="47"/>
      <c r="CM64" s="47"/>
    </row>
    <row r="65" spans="1:108" ht="67.7" customHeight="1" x14ac:dyDescent="0.2">
      <c r="A65" s="326"/>
      <c r="B65" s="173" t="s">
        <v>1020</v>
      </c>
      <c r="C65" s="109" t="s">
        <v>1021</v>
      </c>
      <c r="D65" s="606"/>
      <c r="E65" s="607"/>
      <c r="F65" s="606"/>
      <c r="G65" s="607"/>
      <c r="H65" s="606"/>
      <c r="I65" s="607"/>
      <c r="J65" s="606"/>
      <c r="K65" s="607"/>
      <c r="L65" s="606"/>
      <c r="M65" s="607"/>
      <c r="N65" s="606"/>
      <c r="O65" s="607"/>
      <c r="P65" s="606"/>
      <c r="Q65" s="607"/>
      <c r="R65" s="606"/>
      <c r="S65" s="607"/>
      <c r="T65" s="606"/>
      <c r="U65" s="607"/>
      <c r="V65" s="606"/>
      <c r="W65" s="607"/>
      <c r="X65" s="44"/>
      <c r="Y65" s="71">
        <f t="shared" si="11"/>
        <v>0</v>
      </c>
      <c r="Z65" s="334">
        <v>5</v>
      </c>
      <c r="AA65" s="39">
        <f t="shared" si="10"/>
        <v>0</v>
      </c>
      <c r="AB65" s="388"/>
      <c r="AD65" s="228" t="s">
        <v>696</v>
      </c>
      <c r="BX65" s="219"/>
      <c r="BY65" s="219"/>
      <c r="BZ65" s="219"/>
      <c r="CA65" s="219"/>
      <c r="CB65" s="219"/>
      <c r="CC65" s="219"/>
      <c r="CD65" s="219"/>
      <c r="CE65" s="219"/>
      <c r="CF65" s="219"/>
      <c r="CG65" s="47"/>
      <c r="CH65" s="47"/>
      <c r="CI65" s="47"/>
      <c r="CJ65" s="47"/>
      <c r="CK65" s="47"/>
      <c r="CL65" s="47"/>
      <c r="CM65" s="47"/>
    </row>
    <row r="66" spans="1:108" ht="67.7" customHeight="1" thickBot="1" x14ac:dyDescent="0.25">
      <c r="A66" s="326"/>
      <c r="B66" s="173" t="s">
        <v>1022</v>
      </c>
      <c r="C66" s="109" t="s">
        <v>1023</v>
      </c>
      <c r="D66" s="606"/>
      <c r="E66" s="607"/>
      <c r="F66" s="606"/>
      <c r="G66" s="607"/>
      <c r="H66" s="606"/>
      <c r="I66" s="607"/>
      <c r="J66" s="606"/>
      <c r="K66" s="607"/>
      <c r="L66" s="606"/>
      <c r="M66" s="607"/>
      <c r="N66" s="606"/>
      <c r="O66" s="607"/>
      <c r="P66" s="606"/>
      <c r="Q66" s="607"/>
      <c r="R66" s="606"/>
      <c r="S66" s="607"/>
      <c r="T66" s="606"/>
      <c r="U66" s="607"/>
      <c r="V66" s="606"/>
      <c r="W66" s="607"/>
      <c r="X66" s="44"/>
      <c r="Y66" s="71">
        <f t="shared" si="11"/>
        <v>0</v>
      </c>
      <c r="Z66" s="334">
        <v>5</v>
      </c>
      <c r="AA66" s="39">
        <f t="shared" si="10"/>
        <v>0</v>
      </c>
      <c r="AB66" s="388"/>
      <c r="AD66" s="228" t="s">
        <v>696</v>
      </c>
      <c r="BX66" s="219"/>
      <c r="BY66" s="219"/>
      <c r="BZ66" s="219"/>
      <c r="CA66" s="219"/>
      <c r="CB66" s="219"/>
      <c r="CC66" s="219"/>
      <c r="CD66" s="219"/>
      <c r="CE66" s="219"/>
      <c r="CF66" s="219"/>
      <c r="CG66" s="47"/>
      <c r="CH66" s="47"/>
      <c r="CI66" s="47"/>
      <c r="CJ66" s="47"/>
      <c r="CK66" s="47"/>
      <c r="CL66" s="47"/>
      <c r="CM66" s="47"/>
    </row>
    <row r="67" spans="1:108" ht="21" customHeight="1" thickTop="1" thickBot="1" x14ac:dyDescent="0.25">
      <c r="A67" s="326"/>
      <c r="B67" s="40"/>
      <c r="C67" s="129"/>
      <c r="D67" s="629" t="s">
        <v>436</v>
      </c>
      <c r="E67" s="641"/>
      <c r="F67" s="641"/>
      <c r="G67" s="641"/>
      <c r="H67" s="641"/>
      <c r="I67" s="641"/>
      <c r="J67" s="641"/>
      <c r="K67" s="641"/>
      <c r="L67" s="641"/>
      <c r="M67" s="641"/>
      <c r="N67" s="641"/>
      <c r="O67" s="641"/>
      <c r="P67" s="641"/>
      <c r="Q67" s="641"/>
      <c r="R67" s="641"/>
      <c r="S67" s="641"/>
      <c r="T67" s="641"/>
      <c r="U67" s="641"/>
      <c r="V67" s="641"/>
      <c r="W67" s="641"/>
      <c r="X67" s="642"/>
      <c r="Y67" s="271">
        <f>SUM(Y56:Y66)</f>
        <v>0</v>
      </c>
      <c r="Z67" s="331">
        <f>SUM(Z56:Z66)</f>
        <v>75</v>
      </c>
      <c r="AA67" s="39"/>
      <c r="AD67" s="228"/>
      <c r="BX67" s="219"/>
      <c r="BY67" s="219"/>
      <c r="BZ67" s="219"/>
      <c r="CA67" s="219"/>
      <c r="CB67" s="219"/>
      <c r="CC67" s="219"/>
      <c r="CD67" s="219"/>
      <c r="CE67" s="219"/>
      <c r="CF67" s="219"/>
      <c r="CG67" s="47"/>
      <c r="CH67" s="47"/>
      <c r="CI67" s="47"/>
      <c r="CJ67" s="47"/>
      <c r="CK67" s="47"/>
      <c r="CL67" s="47"/>
      <c r="CM67" s="47"/>
    </row>
    <row r="68" spans="1:108" ht="21" customHeight="1" thickBot="1" x14ac:dyDescent="0.25">
      <c r="A68" s="324"/>
      <c r="B68" s="83"/>
      <c r="C68" s="248"/>
      <c r="D68" s="632"/>
      <c r="E68" s="633"/>
      <c r="F68" s="761">
        <v>35</v>
      </c>
      <c r="G68" s="762"/>
      <c r="H68" s="762"/>
      <c r="I68" s="762"/>
      <c r="J68" s="762"/>
      <c r="K68" s="762"/>
      <c r="L68" s="762"/>
      <c r="M68" s="762"/>
      <c r="N68" s="762"/>
      <c r="O68" s="762"/>
      <c r="P68" s="762"/>
      <c r="Q68" s="762"/>
      <c r="R68" s="762"/>
      <c r="S68" s="762"/>
      <c r="T68" s="762"/>
      <c r="U68" s="762"/>
      <c r="V68" s="762"/>
      <c r="W68" s="762"/>
      <c r="X68" s="762"/>
      <c r="Y68" s="762"/>
      <c r="Z68" s="763"/>
      <c r="AA68" s="39"/>
      <c r="AD68" s="228"/>
      <c r="BX68" s="219"/>
      <c r="BY68" s="219"/>
      <c r="BZ68" s="219"/>
      <c r="CA68" s="219"/>
      <c r="CB68" s="219"/>
      <c r="CC68" s="219"/>
      <c r="CD68" s="219"/>
      <c r="CE68" s="219"/>
      <c r="CF68" s="219"/>
      <c r="CG68" s="47"/>
      <c r="CH68" s="47"/>
      <c r="CI68" s="47"/>
      <c r="CJ68" s="47"/>
      <c r="CK68" s="47"/>
      <c r="CL68" s="47"/>
      <c r="CM68" s="47"/>
    </row>
    <row r="69" spans="1:108" ht="30" customHeight="1" thickBot="1" x14ac:dyDescent="0.25">
      <c r="A69" s="316"/>
      <c r="B69" s="183" t="s">
        <v>559</v>
      </c>
      <c r="C69" s="143" t="s">
        <v>560</v>
      </c>
      <c r="D69" s="241"/>
      <c r="E69" s="242"/>
      <c r="F69" s="160"/>
      <c r="G69" s="244"/>
      <c r="H69" s="241"/>
      <c r="I69" s="242"/>
      <c r="J69" s="245"/>
      <c r="K69" s="244"/>
      <c r="L69" s="354"/>
      <c r="M69" s="242"/>
      <c r="N69" s="243"/>
      <c r="O69" s="244"/>
      <c r="P69" s="241"/>
      <c r="Q69" s="242"/>
      <c r="R69" s="243"/>
      <c r="S69" s="244"/>
      <c r="T69" s="160"/>
      <c r="U69" s="242"/>
      <c r="V69" s="243"/>
      <c r="W69" s="242"/>
      <c r="X69" s="355"/>
      <c r="Y69" s="247"/>
      <c r="Z69" s="327"/>
      <c r="AD69" s="228"/>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row>
    <row r="70" spans="1:108" ht="27.95" customHeight="1" x14ac:dyDescent="0.2">
      <c r="A70" s="338"/>
      <c r="B70" s="180"/>
      <c r="C70" s="393" t="s">
        <v>584</v>
      </c>
      <c r="D70" s="764"/>
      <c r="E70" s="765"/>
      <c r="F70" s="765"/>
      <c r="G70" s="765"/>
      <c r="H70" s="765"/>
      <c r="I70" s="765"/>
      <c r="J70" s="765"/>
      <c r="K70" s="765"/>
      <c r="L70" s="765"/>
      <c r="M70" s="765"/>
      <c r="N70" s="765"/>
      <c r="O70" s="765"/>
      <c r="P70" s="765"/>
      <c r="Q70" s="765"/>
      <c r="R70" s="765"/>
      <c r="S70" s="765"/>
      <c r="T70" s="765"/>
      <c r="U70" s="765"/>
      <c r="V70" s="765"/>
      <c r="W70" s="765"/>
      <c r="X70" s="765"/>
      <c r="Y70" s="765"/>
      <c r="Z70" s="766"/>
      <c r="AA70" s="207">
        <f t="shared" ref="AA70" si="12">COUNTIF(D70:W70,"a")+COUNTIF(D70:W70,"s")</f>
        <v>0</v>
      </c>
      <c r="AD70" s="228"/>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row>
    <row r="71" spans="1:108" ht="27.95" customHeight="1" x14ac:dyDescent="0.2">
      <c r="A71" s="326"/>
      <c r="B71" s="172" t="s">
        <v>561</v>
      </c>
      <c r="C71" s="111" t="s">
        <v>562</v>
      </c>
      <c r="D71" s="739"/>
      <c r="E71" s="740"/>
      <c r="F71" s="739"/>
      <c r="G71" s="740"/>
      <c r="H71" s="739"/>
      <c r="I71" s="740"/>
      <c r="J71" s="739"/>
      <c r="K71" s="740"/>
      <c r="L71" s="739"/>
      <c r="M71" s="740"/>
      <c r="N71" s="739"/>
      <c r="O71" s="740"/>
      <c r="P71" s="739"/>
      <c r="Q71" s="740"/>
      <c r="R71" s="739"/>
      <c r="S71" s="740"/>
      <c r="T71" s="739"/>
      <c r="U71" s="740"/>
      <c r="V71" s="739"/>
      <c r="W71" s="740"/>
      <c r="X71" s="44"/>
      <c r="Y71" s="76">
        <f>IF(OR(D71="s",F71="s",H71="s",J71="s",L71="s",N71="s",P71="s",R71="s",T71="s",V71="s"), 0, IF(OR(D71="a",F71="a",H71="a",J71="a",L71="a",N71="a",P71="a",R71="a",T71="a",V71="a"),Z71,0))</f>
        <v>0</v>
      </c>
      <c r="Z71" s="333">
        <v>15</v>
      </c>
      <c r="AA71" s="39">
        <f t="shared" ref="AA71:AA79" si="13">COUNTIF(D71:W71,"a")+COUNTIF(D71:W71,"s")</f>
        <v>0</v>
      </c>
      <c r="AB71" s="388"/>
      <c r="AD71" s="389"/>
      <c r="BX71" s="219"/>
      <c r="BY71" s="219"/>
      <c r="BZ71" s="219"/>
      <c r="CA71" s="219"/>
      <c r="CB71" s="219"/>
      <c r="CC71" s="219"/>
      <c r="CD71" s="219"/>
      <c r="CE71" s="219"/>
      <c r="CF71" s="219"/>
      <c r="CG71" s="47"/>
      <c r="CH71" s="47"/>
      <c r="CI71" s="47"/>
      <c r="CJ71" s="47"/>
      <c r="CK71" s="47"/>
      <c r="CL71" s="47"/>
      <c r="CM71" s="47"/>
    </row>
    <row r="72" spans="1:108" ht="67.7" customHeight="1" x14ac:dyDescent="0.2">
      <c r="A72" s="326"/>
      <c r="B72" s="173" t="s">
        <v>563</v>
      </c>
      <c r="C72" s="112" t="s">
        <v>564</v>
      </c>
      <c r="D72" s="735"/>
      <c r="E72" s="736"/>
      <c r="F72" s="735"/>
      <c r="G72" s="736"/>
      <c r="H72" s="735"/>
      <c r="I72" s="736"/>
      <c r="J72" s="735"/>
      <c r="K72" s="736"/>
      <c r="L72" s="735"/>
      <c r="M72" s="736"/>
      <c r="N72" s="735"/>
      <c r="O72" s="736"/>
      <c r="P72" s="735"/>
      <c r="Q72" s="736"/>
      <c r="R72" s="735"/>
      <c r="S72" s="736"/>
      <c r="T72" s="735"/>
      <c r="U72" s="736"/>
      <c r="V72" s="735"/>
      <c r="W72" s="736"/>
      <c r="X72" s="44"/>
      <c r="Y72" s="30">
        <f t="shared" ref="Y72:Y74" si="14">IF(OR(D72="s",F72="s",H72="s",J72="s",L72="s",N72="s",P72="s",R72="s",T72="s",V72="s"), 0, IF(OR(D72="a",F72="a",H72="a",J72="a",L72="a",N72="a",P72="a",R72="a",T72="a",V72="a"),Z72,0))</f>
        <v>0</v>
      </c>
      <c r="Z72" s="330">
        <v>5</v>
      </c>
      <c r="AA72" s="39">
        <f t="shared" si="13"/>
        <v>0</v>
      </c>
      <c r="AB72" s="388"/>
      <c r="AD72" s="389" t="s">
        <v>205</v>
      </c>
      <c r="BX72" s="219"/>
      <c r="BY72" s="219"/>
      <c r="BZ72" s="219"/>
      <c r="CA72" s="219"/>
      <c r="CB72" s="219"/>
      <c r="CC72" s="219"/>
      <c r="CD72" s="219"/>
      <c r="CE72" s="219"/>
      <c r="CF72" s="219"/>
      <c r="CG72" s="47"/>
      <c r="CH72" s="47"/>
      <c r="CI72" s="47"/>
      <c r="CJ72" s="47"/>
      <c r="CK72" s="47"/>
      <c r="CL72" s="47"/>
      <c r="CM72" s="47"/>
    </row>
    <row r="73" spans="1:108" ht="45" customHeight="1" x14ac:dyDescent="0.2">
      <c r="A73" s="326"/>
      <c r="B73" s="173" t="s">
        <v>565</v>
      </c>
      <c r="C73" s="112" t="s">
        <v>566</v>
      </c>
      <c r="D73" s="735"/>
      <c r="E73" s="736"/>
      <c r="F73" s="735"/>
      <c r="G73" s="736"/>
      <c r="H73" s="735"/>
      <c r="I73" s="736"/>
      <c r="J73" s="735"/>
      <c r="K73" s="736"/>
      <c r="L73" s="735"/>
      <c r="M73" s="736"/>
      <c r="N73" s="735"/>
      <c r="O73" s="736"/>
      <c r="P73" s="735"/>
      <c r="Q73" s="736"/>
      <c r="R73" s="735"/>
      <c r="S73" s="736"/>
      <c r="T73" s="735"/>
      <c r="U73" s="736"/>
      <c r="V73" s="735"/>
      <c r="W73" s="736"/>
      <c r="X73" s="44"/>
      <c r="Y73" s="71">
        <f t="shared" si="14"/>
        <v>0</v>
      </c>
      <c r="Z73" s="334">
        <v>5</v>
      </c>
      <c r="AA73" s="39">
        <f t="shared" si="13"/>
        <v>0</v>
      </c>
      <c r="AB73" s="388"/>
      <c r="AD73" s="389" t="s">
        <v>205</v>
      </c>
      <c r="BX73" s="219"/>
      <c r="BY73" s="219"/>
      <c r="BZ73" s="219"/>
      <c r="CA73" s="219"/>
      <c r="CB73" s="219"/>
      <c r="CC73" s="219"/>
      <c r="CD73" s="219"/>
      <c r="CE73" s="219"/>
      <c r="CF73" s="219"/>
      <c r="CG73" s="47"/>
      <c r="CH73" s="47"/>
      <c r="CI73" s="47"/>
      <c r="CJ73" s="47"/>
      <c r="CK73" s="47"/>
      <c r="CL73" s="47"/>
      <c r="CM73" s="47"/>
    </row>
    <row r="74" spans="1:108" ht="67.7" customHeight="1" x14ac:dyDescent="0.2">
      <c r="A74" s="326"/>
      <c r="B74" s="187" t="s">
        <v>567</v>
      </c>
      <c r="C74" s="105" t="s">
        <v>568</v>
      </c>
      <c r="D74" s="741"/>
      <c r="E74" s="742"/>
      <c r="F74" s="741"/>
      <c r="G74" s="742"/>
      <c r="H74" s="741"/>
      <c r="I74" s="742"/>
      <c r="J74" s="741"/>
      <c r="K74" s="742"/>
      <c r="L74" s="741"/>
      <c r="M74" s="742"/>
      <c r="N74" s="741"/>
      <c r="O74" s="742"/>
      <c r="P74" s="741"/>
      <c r="Q74" s="742"/>
      <c r="R74" s="741"/>
      <c r="S74" s="742"/>
      <c r="T74" s="741"/>
      <c r="U74" s="742"/>
      <c r="V74" s="741"/>
      <c r="W74" s="742"/>
      <c r="X74" s="390"/>
      <c r="Y74" s="71">
        <f t="shared" si="14"/>
        <v>0</v>
      </c>
      <c r="Z74" s="334">
        <v>10</v>
      </c>
      <c r="AA74" s="39">
        <f t="shared" si="13"/>
        <v>0</v>
      </c>
      <c r="AB74" s="388"/>
      <c r="AD74" s="389"/>
      <c r="BX74" s="219"/>
      <c r="BY74" s="219"/>
      <c r="BZ74" s="219"/>
      <c r="CA74" s="219"/>
      <c r="CB74" s="219"/>
      <c r="CC74" s="219"/>
      <c r="CD74" s="219"/>
      <c r="CE74" s="219"/>
      <c r="CF74" s="219"/>
      <c r="CG74" s="47"/>
      <c r="CH74" s="47"/>
      <c r="CI74" s="47"/>
      <c r="CJ74" s="47"/>
      <c r="CK74" s="47"/>
      <c r="CL74" s="47"/>
      <c r="CM74" s="47"/>
    </row>
    <row r="75" spans="1:108" ht="27.95" customHeight="1" x14ac:dyDescent="0.2">
      <c r="A75" s="338"/>
      <c r="B75" s="173"/>
      <c r="C75" s="392" t="s">
        <v>569</v>
      </c>
      <c r="D75" s="657"/>
      <c r="E75" s="767"/>
      <c r="F75" s="767"/>
      <c r="G75" s="767"/>
      <c r="H75" s="767"/>
      <c r="I75" s="767"/>
      <c r="J75" s="767"/>
      <c r="K75" s="767"/>
      <c r="L75" s="767"/>
      <c r="M75" s="767"/>
      <c r="N75" s="767"/>
      <c r="O75" s="767"/>
      <c r="P75" s="767"/>
      <c r="Q75" s="767"/>
      <c r="R75" s="767"/>
      <c r="S75" s="767"/>
      <c r="T75" s="767"/>
      <c r="U75" s="767"/>
      <c r="V75" s="767"/>
      <c r="W75" s="767"/>
      <c r="X75" s="767"/>
      <c r="Y75" s="767"/>
      <c r="Z75" s="768"/>
      <c r="AA75" s="207">
        <f t="shared" si="13"/>
        <v>0</v>
      </c>
      <c r="AD75" s="389"/>
      <c r="BX75" s="47"/>
      <c r="BY75" s="47"/>
      <c r="BZ75" s="47"/>
      <c r="CA75" s="47"/>
      <c r="CB75" s="47"/>
      <c r="CC75" s="47"/>
      <c r="CD75" s="47"/>
      <c r="CE75" s="47"/>
      <c r="CF75" s="47"/>
      <c r="CG75" s="47"/>
      <c r="CH75" s="47"/>
      <c r="CI75" s="47"/>
      <c r="CJ75" s="47"/>
      <c r="CK75" s="47"/>
      <c r="CL75" s="47"/>
      <c r="CM75" s="47"/>
      <c r="CN75" s="47"/>
      <c r="CO75" s="47"/>
      <c r="CP75" s="47"/>
      <c r="CQ75" s="47"/>
      <c r="CR75" s="47"/>
      <c r="CS75" s="47"/>
      <c r="CT75" s="47"/>
      <c r="CU75" s="47"/>
      <c r="CV75" s="47"/>
      <c r="CW75" s="47"/>
      <c r="CX75" s="47"/>
      <c r="CY75" s="47"/>
      <c r="CZ75" s="47"/>
      <c r="DA75" s="47"/>
      <c r="DB75" s="47"/>
      <c r="DC75" s="47"/>
      <c r="DD75" s="47"/>
    </row>
    <row r="76" spans="1:108" ht="88.5" customHeight="1" x14ac:dyDescent="0.2">
      <c r="A76" s="326"/>
      <c r="B76" s="172" t="s">
        <v>570</v>
      </c>
      <c r="C76" s="111" t="s">
        <v>571</v>
      </c>
      <c r="D76" s="739"/>
      <c r="E76" s="740"/>
      <c r="F76" s="739"/>
      <c r="G76" s="740"/>
      <c r="H76" s="739"/>
      <c r="I76" s="740"/>
      <c r="J76" s="739"/>
      <c r="K76" s="740"/>
      <c r="L76" s="739"/>
      <c r="M76" s="740"/>
      <c r="N76" s="739"/>
      <c r="O76" s="740"/>
      <c r="P76" s="739"/>
      <c r="Q76" s="740"/>
      <c r="R76" s="739"/>
      <c r="S76" s="740"/>
      <c r="T76" s="739"/>
      <c r="U76" s="740"/>
      <c r="V76" s="739"/>
      <c r="W76" s="740"/>
      <c r="X76" s="44"/>
      <c r="Y76" s="391">
        <f t="shared" ref="Y76:Y79" si="15">IF(OR(D76="s",F76="s",H76="s",J76="s",L76="s",N76="s",P76="s",R76="s",T76="s",V76="s"), 0, IF(OR(D76="a",F76="a",H76="a",J76="a",L76="a",N76="a",P76="a",R76="a",T76="a",V76="a"),Z76,0))</f>
        <v>0</v>
      </c>
      <c r="Z76" s="336">
        <v>5</v>
      </c>
      <c r="AA76" s="39">
        <f t="shared" si="13"/>
        <v>0</v>
      </c>
      <c r="AB76" s="388"/>
      <c r="AD76" s="389" t="s">
        <v>205</v>
      </c>
      <c r="BX76" s="219"/>
      <c r="BY76" s="219"/>
      <c r="BZ76" s="219"/>
      <c r="CA76" s="219"/>
      <c r="CB76" s="219"/>
      <c r="CC76" s="219"/>
      <c r="CD76" s="219"/>
      <c r="CE76" s="219"/>
      <c r="CF76" s="219"/>
      <c r="CG76" s="47"/>
      <c r="CH76" s="47"/>
      <c r="CI76" s="47"/>
      <c r="CJ76" s="47"/>
      <c r="CK76" s="47"/>
      <c r="CL76" s="47"/>
      <c r="CM76" s="47"/>
    </row>
    <row r="77" spans="1:108" ht="106.5" customHeight="1" x14ac:dyDescent="0.2">
      <c r="A77" s="326"/>
      <c r="B77" s="173" t="s">
        <v>572</v>
      </c>
      <c r="C77" s="105" t="s">
        <v>573</v>
      </c>
      <c r="D77" s="735"/>
      <c r="E77" s="736"/>
      <c r="F77" s="735"/>
      <c r="G77" s="736"/>
      <c r="H77" s="735"/>
      <c r="I77" s="736"/>
      <c r="J77" s="735"/>
      <c r="K77" s="736"/>
      <c r="L77" s="735"/>
      <c r="M77" s="736"/>
      <c r="N77" s="735"/>
      <c r="O77" s="736"/>
      <c r="P77" s="735"/>
      <c r="Q77" s="736"/>
      <c r="R77" s="735"/>
      <c r="S77" s="736"/>
      <c r="T77" s="735"/>
      <c r="U77" s="736"/>
      <c r="V77" s="735"/>
      <c r="W77" s="736"/>
      <c r="X77" s="44"/>
      <c r="Y77" s="71">
        <f t="shared" si="15"/>
        <v>0</v>
      </c>
      <c r="Z77" s="334">
        <v>5</v>
      </c>
      <c r="AA77" s="39">
        <f t="shared" si="13"/>
        <v>0</v>
      </c>
      <c r="AB77" s="388"/>
      <c r="AD77" s="389"/>
      <c r="BX77" s="219"/>
      <c r="BY77" s="219"/>
      <c r="BZ77" s="219"/>
      <c r="CA77" s="219"/>
      <c r="CB77" s="219"/>
      <c r="CC77" s="219"/>
      <c r="CD77" s="219"/>
      <c r="CE77" s="219"/>
      <c r="CF77" s="219"/>
      <c r="CG77" s="47"/>
      <c r="CH77" s="47"/>
      <c r="CI77" s="47"/>
      <c r="CJ77" s="47"/>
      <c r="CK77" s="47"/>
      <c r="CL77" s="47"/>
      <c r="CM77" s="47"/>
    </row>
    <row r="78" spans="1:108" ht="45" customHeight="1" x14ac:dyDescent="0.2">
      <c r="A78" s="326"/>
      <c r="B78" s="173" t="s">
        <v>574</v>
      </c>
      <c r="C78" s="112" t="s">
        <v>1010</v>
      </c>
      <c r="D78" s="735"/>
      <c r="E78" s="736"/>
      <c r="F78" s="735"/>
      <c r="G78" s="736"/>
      <c r="H78" s="735"/>
      <c r="I78" s="736"/>
      <c r="J78" s="735"/>
      <c r="K78" s="736"/>
      <c r="L78" s="735"/>
      <c r="M78" s="736"/>
      <c r="N78" s="735"/>
      <c r="O78" s="736"/>
      <c r="P78" s="735"/>
      <c r="Q78" s="736"/>
      <c r="R78" s="735"/>
      <c r="S78" s="736"/>
      <c r="T78" s="735"/>
      <c r="U78" s="736"/>
      <c r="V78" s="735"/>
      <c r="W78" s="736"/>
      <c r="X78" s="44"/>
      <c r="Y78" s="71">
        <f t="shared" si="15"/>
        <v>0</v>
      </c>
      <c r="Z78" s="334">
        <v>10</v>
      </c>
      <c r="AA78" s="39">
        <f t="shared" si="13"/>
        <v>0</v>
      </c>
      <c r="AB78" s="388"/>
      <c r="AD78" s="389"/>
      <c r="BX78" s="219"/>
      <c r="BY78" s="219"/>
      <c r="BZ78" s="219"/>
      <c r="CA78" s="219"/>
      <c r="CB78" s="219"/>
      <c r="CC78" s="219"/>
      <c r="CD78" s="219"/>
      <c r="CE78" s="219"/>
      <c r="CF78" s="219"/>
      <c r="CG78" s="47"/>
      <c r="CH78" s="47"/>
      <c r="CI78" s="47"/>
      <c r="CJ78" s="47"/>
      <c r="CK78" s="47"/>
      <c r="CL78" s="47"/>
      <c r="CM78" s="47"/>
    </row>
    <row r="79" spans="1:108" ht="67.7" customHeight="1" thickBot="1" x14ac:dyDescent="0.2">
      <c r="A79" s="326"/>
      <c r="B79" s="173" t="s">
        <v>575</v>
      </c>
      <c r="C79" s="112" t="s">
        <v>576</v>
      </c>
      <c r="D79" s="583"/>
      <c r="E79" s="584"/>
      <c r="F79" s="583"/>
      <c r="G79" s="584"/>
      <c r="H79" s="583"/>
      <c r="I79" s="584"/>
      <c r="J79" s="583"/>
      <c r="K79" s="584"/>
      <c r="L79" s="583"/>
      <c r="M79" s="584"/>
      <c r="N79" s="583"/>
      <c r="O79" s="584"/>
      <c r="P79" s="583"/>
      <c r="Q79" s="584"/>
      <c r="R79" s="583"/>
      <c r="S79" s="584"/>
      <c r="T79" s="583"/>
      <c r="U79" s="584"/>
      <c r="V79" s="583"/>
      <c r="W79" s="584"/>
      <c r="X79" s="44"/>
      <c r="Y79" s="31">
        <f t="shared" si="15"/>
        <v>0</v>
      </c>
      <c r="Z79" s="334">
        <v>10</v>
      </c>
      <c r="AA79" s="39">
        <f t="shared" si="13"/>
        <v>0</v>
      </c>
      <c r="AB79" s="388"/>
      <c r="AD79" s="389" t="s">
        <v>205</v>
      </c>
      <c r="BX79" s="219"/>
      <c r="BY79" s="219"/>
      <c r="BZ79" s="219"/>
      <c r="CA79" s="219"/>
      <c r="CB79" s="219"/>
      <c r="CC79" s="219"/>
      <c r="CD79" s="219"/>
      <c r="CE79" s="219"/>
      <c r="CF79" s="219"/>
      <c r="CG79" s="47"/>
      <c r="CH79" s="47"/>
      <c r="CI79" s="47"/>
      <c r="CJ79" s="47"/>
      <c r="CK79" s="47"/>
      <c r="CL79" s="47"/>
      <c r="CM79" s="47"/>
    </row>
    <row r="80" spans="1:108" ht="21" customHeight="1" thickTop="1" thickBot="1" x14ac:dyDescent="0.25">
      <c r="A80" s="326"/>
      <c r="B80" s="40"/>
      <c r="C80" s="129"/>
      <c r="D80" s="629" t="s">
        <v>436</v>
      </c>
      <c r="E80" s="641"/>
      <c r="F80" s="641"/>
      <c r="G80" s="641"/>
      <c r="H80" s="641"/>
      <c r="I80" s="641"/>
      <c r="J80" s="641"/>
      <c r="K80" s="641"/>
      <c r="L80" s="641"/>
      <c r="M80" s="641"/>
      <c r="N80" s="641"/>
      <c r="O80" s="641"/>
      <c r="P80" s="641"/>
      <c r="Q80" s="641"/>
      <c r="R80" s="641"/>
      <c r="S80" s="641"/>
      <c r="T80" s="641"/>
      <c r="U80" s="641"/>
      <c r="V80" s="641"/>
      <c r="W80" s="641"/>
      <c r="X80" s="642"/>
      <c r="Y80" s="1">
        <f>SUM(Y71:Y79)</f>
        <v>0</v>
      </c>
      <c r="Z80" s="331">
        <f>SUM(Z71:Z79)</f>
        <v>65</v>
      </c>
      <c r="AD80" s="228"/>
      <c r="BX80" s="47"/>
      <c r="BY80" s="47"/>
      <c r="BZ80" s="47"/>
      <c r="CA80" s="47"/>
      <c r="CB80" s="47"/>
      <c r="CC80" s="47"/>
      <c r="CD80" s="47"/>
      <c r="CE80" s="47"/>
      <c r="CF80" s="47"/>
      <c r="CG80" s="47"/>
      <c r="CH80" s="47"/>
      <c r="CI80" s="47"/>
      <c r="CJ80" s="47"/>
      <c r="CK80" s="47"/>
      <c r="CL80" s="47"/>
      <c r="CM80" s="47"/>
      <c r="CN80" s="47"/>
      <c r="CO80" s="47"/>
      <c r="CP80" s="47"/>
      <c r="CQ80" s="47"/>
      <c r="CR80" s="47"/>
      <c r="CS80" s="47"/>
      <c r="CT80" s="47"/>
      <c r="CU80" s="47"/>
      <c r="CV80" s="47"/>
      <c r="CW80" s="47"/>
      <c r="CX80" s="47"/>
      <c r="CY80" s="47"/>
      <c r="CZ80" s="47"/>
      <c r="DA80" s="47"/>
      <c r="DB80" s="47"/>
      <c r="DC80" s="47"/>
      <c r="DD80" s="47"/>
    </row>
    <row r="81" spans="1:108" ht="21" customHeight="1" thickBot="1" x14ac:dyDescent="0.25">
      <c r="A81" s="324"/>
      <c r="B81" s="83"/>
      <c r="C81" s="248"/>
      <c r="D81" s="632"/>
      <c r="E81" s="633"/>
      <c r="F81" s="743">
        <v>25</v>
      </c>
      <c r="G81" s="744"/>
      <c r="H81" s="744"/>
      <c r="I81" s="744"/>
      <c r="J81" s="744"/>
      <c r="K81" s="744"/>
      <c r="L81" s="744"/>
      <c r="M81" s="744"/>
      <c r="N81" s="744"/>
      <c r="O81" s="744"/>
      <c r="P81" s="744"/>
      <c r="Q81" s="744"/>
      <c r="R81" s="744"/>
      <c r="S81" s="744"/>
      <c r="T81" s="744"/>
      <c r="U81" s="744"/>
      <c r="V81" s="744"/>
      <c r="W81" s="744"/>
      <c r="X81" s="744"/>
      <c r="Y81" s="744"/>
      <c r="Z81" s="745"/>
      <c r="AD81" s="228"/>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row>
    <row r="82" spans="1:108" ht="30" customHeight="1" thickBot="1" x14ac:dyDescent="0.25">
      <c r="A82" s="316" t="s">
        <v>515</v>
      </c>
      <c r="B82" s="183" t="s">
        <v>577</v>
      </c>
      <c r="C82" s="143" t="s">
        <v>578</v>
      </c>
      <c r="D82" s="241"/>
      <c r="E82" s="242"/>
      <c r="F82" s="160"/>
      <c r="G82" s="244"/>
      <c r="H82" s="241"/>
      <c r="I82" s="242"/>
      <c r="J82" s="245"/>
      <c r="K82" s="244"/>
      <c r="L82" s="354"/>
      <c r="M82" s="242"/>
      <c r="N82" s="243"/>
      <c r="O82" s="244"/>
      <c r="P82" s="241"/>
      <c r="Q82" s="242"/>
      <c r="R82" s="243"/>
      <c r="S82" s="244"/>
      <c r="T82" s="160"/>
      <c r="U82" s="242"/>
      <c r="V82" s="243"/>
      <c r="W82" s="242"/>
      <c r="X82" s="355"/>
      <c r="Y82" s="247"/>
      <c r="Z82" s="327"/>
      <c r="AA82" s="39"/>
      <c r="AD82" s="389"/>
      <c r="BX82" s="219"/>
      <c r="BY82" s="219"/>
      <c r="BZ82" s="219"/>
      <c r="CA82" s="219"/>
      <c r="CB82" s="219"/>
      <c r="CC82" s="219"/>
      <c r="CD82" s="219"/>
      <c r="CE82" s="219"/>
      <c r="CF82" s="219"/>
      <c r="CG82" s="47"/>
      <c r="CH82" s="47"/>
      <c r="CI82" s="47"/>
      <c r="CJ82" s="47"/>
      <c r="CK82" s="47"/>
      <c r="CL82" s="47"/>
      <c r="CM82" s="47"/>
    </row>
    <row r="83" spans="1:108" ht="45" customHeight="1" x14ac:dyDescent="0.2">
      <c r="A83" s="326"/>
      <c r="B83" s="172" t="s">
        <v>579</v>
      </c>
      <c r="C83" s="111" t="s">
        <v>580</v>
      </c>
      <c r="D83" s="737"/>
      <c r="E83" s="738"/>
      <c r="F83" s="737"/>
      <c r="G83" s="738"/>
      <c r="H83" s="737"/>
      <c r="I83" s="738"/>
      <c r="J83" s="737"/>
      <c r="K83" s="738"/>
      <c r="L83" s="737"/>
      <c r="M83" s="738"/>
      <c r="N83" s="737"/>
      <c r="O83" s="738"/>
      <c r="P83" s="737"/>
      <c r="Q83" s="738"/>
      <c r="R83" s="737"/>
      <c r="S83" s="738"/>
      <c r="T83" s="737"/>
      <c r="U83" s="738"/>
      <c r="V83" s="737"/>
      <c r="W83" s="738"/>
      <c r="X83" s="44"/>
      <c r="Y83" s="76">
        <f>IF(OR(D83="s",F83="s",H83="s",J83="s",L83="s",N83="s",P83="s",R83="s",T83="s",V83="s"), 0, IF(OR(D83="a",F83="a",H83="a",J83="a",L83="a",N83="a",P83="a",R83="a",T83="a",V83="a"),Z83,0))</f>
        <v>0</v>
      </c>
      <c r="Z83" s="337">
        <v>10</v>
      </c>
      <c r="AA83" s="39">
        <f>COUNTIF(D83:W83,"a")+COUNTIF(D83:W83,"s")</f>
        <v>0</v>
      </c>
      <c r="AB83" s="388"/>
      <c r="AD83" s="389"/>
      <c r="BX83" s="219"/>
      <c r="BY83" s="219"/>
      <c r="BZ83" s="219"/>
      <c r="CA83" s="219"/>
      <c r="CB83" s="219"/>
      <c r="CC83" s="219"/>
      <c r="CD83" s="219"/>
      <c r="CE83" s="219"/>
      <c r="CF83" s="219"/>
      <c r="CG83" s="47"/>
      <c r="CH83" s="47"/>
      <c r="CI83" s="47"/>
      <c r="CJ83" s="47"/>
      <c r="CK83" s="47"/>
      <c r="CL83" s="47"/>
      <c r="CM83" s="47"/>
    </row>
    <row r="84" spans="1:108" ht="180" customHeight="1" x14ac:dyDescent="0.2">
      <c r="A84" s="749"/>
      <c r="B84" s="751" t="s">
        <v>581</v>
      </c>
      <c r="C84" s="112" t="s">
        <v>708</v>
      </c>
      <c r="D84" s="606"/>
      <c r="E84" s="607"/>
      <c r="F84" s="606"/>
      <c r="G84" s="607"/>
      <c r="H84" s="606"/>
      <c r="I84" s="607"/>
      <c r="J84" s="606"/>
      <c r="K84" s="607"/>
      <c r="L84" s="606"/>
      <c r="M84" s="607"/>
      <c r="N84" s="606"/>
      <c r="O84" s="607"/>
      <c r="P84" s="606"/>
      <c r="Q84" s="607"/>
      <c r="R84" s="606"/>
      <c r="S84" s="607"/>
      <c r="T84" s="606"/>
      <c r="U84" s="607"/>
      <c r="V84" s="606"/>
      <c r="W84" s="607"/>
      <c r="X84" s="44"/>
      <c r="Y84" s="30">
        <f>IF(OR(D84="s",F84="s",H84="s",J84="s",L84="s",N84="s",P84="s",R84="s",T84="s",V84="s"), 0, IF(OR(D84="a",F84="a",H84="a",J84="a",L84="a",N84="a",P84="a",R84="a",T84="a",V84="a"),Z84,0))</f>
        <v>0</v>
      </c>
      <c r="Z84" s="330">
        <v>10</v>
      </c>
      <c r="AA84" s="39">
        <f>COUNTIF(D84:W84,"a")+COUNTIF(D84:W84,"s")</f>
        <v>0</v>
      </c>
      <c r="AB84" s="388"/>
      <c r="AD84" s="228"/>
      <c r="BX84" s="219"/>
      <c r="BY84" s="219"/>
      <c r="BZ84" s="219"/>
      <c r="CA84" s="219"/>
      <c r="CB84" s="219"/>
      <c r="CC84" s="219"/>
      <c r="CD84" s="219"/>
      <c r="CE84" s="219"/>
      <c r="CF84" s="219"/>
      <c r="CG84" s="47"/>
      <c r="CH84" s="47"/>
      <c r="CI84" s="47"/>
      <c r="CJ84" s="47"/>
      <c r="CK84" s="47"/>
      <c r="CL84" s="47"/>
      <c r="CM84" s="47"/>
    </row>
    <row r="85" spans="1:108" ht="27.95" customHeight="1" x14ac:dyDescent="0.2">
      <c r="A85" s="750"/>
      <c r="B85" s="752"/>
      <c r="C85" s="420" t="s">
        <v>709</v>
      </c>
      <c r="D85" s="753" t="s">
        <v>710</v>
      </c>
      <c r="E85" s="754"/>
      <c r="F85" s="754"/>
      <c r="G85" s="754"/>
      <c r="H85" s="754"/>
      <c r="I85" s="754"/>
      <c r="J85" s="754"/>
      <c r="K85" s="754"/>
      <c r="L85" s="754"/>
      <c r="M85" s="754"/>
      <c r="N85" s="754"/>
      <c r="O85" s="754"/>
      <c r="P85" s="754"/>
      <c r="Q85" s="754"/>
      <c r="R85" s="754"/>
      <c r="S85" s="754"/>
      <c r="T85" s="754"/>
      <c r="U85" s="754"/>
      <c r="V85" s="754"/>
      <c r="W85" s="754"/>
      <c r="X85" s="754"/>
      <c r="Y85" s="754"/>
      <c r="Z85" s="755"/>
      <c r="AA85" s="39">
        <f>COUNTIF(D85:W85,"a")+COUNTIF(D85:W85,"s")</f>
        <v>0</v>
      </c>
      <c r="AB85" s="388"/>
      <c r="AD85" s="228"/>
      <c r="BX85" s="219"/>
      <c r="BY85" s="219"/>
      <c r="BZ85" s="219"/>
      <c r="CA85" s="219"/>
      <c r="CB85" s="219"/>
      <c r="CC85" s="219"/>
      <c r="CD85" s="219"/>
      <c r="CE85" s="219"/>
      <c r="CF85" s="219"/>
      <c r="CG85" s="47"/>
      <c r="CH85" s="47"/>
      <c r="CI85" s="47"/>
      <c r="CJ85" s="47"/>
      <c r="CK85" s="47"/>
      <c r="CL85" s="47"/>
      <c r="CM85" s="47"/>
    </row>
    <row r="86" spans="1:108" ht="45" customHeight="1" thickBot="1" x14ac:dyDescent="0.25">
      <c r="A86" s="326"/>
      <c r="B86" s="173" t="s">
        <v>582</v>
      </c>
      <c r="C86" s="112" t="s">
        <v>583</v>
      </c>
      <c r="D86" s="735"/>
      <c r="E86" s="736"/>
      <c r="F86" s="735"/>
      <c r="G86" s="736"/>
      <c r="H86" s="735"/>
      <c r="I86" s="736"/>
      <c r="J86" s="735"/>
      <c r="K86" s="736"/>
      <c r="L86" s="735"/>
      <c r="M86" s="736"/>
      <c r="N86" s="735"/>
      <c r="O86" s="736"/>
      <c r="P86" s="735"/>
      <c r="Q86" s="736"/>
      <c r="R86" s="735"/>
      <c r="S86" s="736"/>
      <c r="T86" s="735"/>
      <c r="U86" s="736"/>
      <c r="V86" s="735"/>
      <c r="W86" s="736"/>
      <c r="X86" s="44"/>
      <c r="Y86" s="71">
        <f>IF(OR(D86="s",F86="s",H86="s",J86="s",L86="s",N86="s",P86="s",R86="s",T86="s",V86="s"), 0, IF(OR(D86="a",F86="a",H86="a",J86="a",L86="a",N86="a",P86="a",R86="a",T86="a",V86="a"),Z86,0))</f>
        <v>0</v>
      </c>
      <c r="Z86" s="334">
        <v>5</v>
      </c>
      <c r="AA86" s="39">
        <f>COUNTIF(D86:W86,"a")+COUNTIF(D86:W86,"s")</f>
        <v>0</v>
      </c>
      <c r="AB86" s="388"/>
      <c r="AD86" s="389"/>
      <c r="BX86" s="219"/>
      <c r="BY86" s="219"/>
      <c r="BZ86" s="219"/>
      <c r="CA86" s="219"/>
      <c r="CB86" s="219"/>
      <c r="CC86" s="219"/>
      <c r="CD86" s="219"/>
      <c r="CE86" s="219"/>
      <c r="CF86" s="219"/>
      <c r="CG86" s="47"/>
      <c r="CH86" s="47"/>
      <c r="CI86" s="47"/>
      <c r="CJ86" s="47"/>
      <c r="CK86" s="47"/>
      <c r="CL86" s="47"/>
      <c r="CM86" s="47"/>
    </row>
    <row r="87" spans="1:108" ht="21" customHeight="1" thickTop="1" thickBot="1" x14ac:dyDescent="0.25">
      <c r="A87" s="326" t="s">
        <v>418</v>
      </c>
      <c r="B87" s="40"/>
      <c r="C87" s="129"/>
      <c r="D87" s="629" t="s">
        <v>436</v>
      </c>
      <c r="E87" s="641"/>
      <c r="F87" s="641"/>
      <c r="G87" s="641"/>
      <c r="H87" s="641"/>
      <c r="I87" s="641"/>
      <c r="J87" s="641"/>
      <c r="K87" s="641"/>
      <c r="L87" s="641"/>
      <c r="M87" s="641"/>
      <c r="N87" s="641"/>
      <c r="O87" s="641"/>
      <c r="P87" s="641"/>
      <c r="Q87" s="641"/>
      <c r="R87" s="641"/>
      <c r="S87" s="641"/>
      <c r="T87" s="641"/>
      <c r="U87" s="641"/>
      <c r="V87" s="641"/>
      <c r="W87" s="641"/>
      <c r="X87" s="642"/>
      <c r="Y87" s="1">
        <f>SUM(Y83:Y86)</f>
        <v>0</v>
      </c>
      <c r="Z87" s="331">
        <f>SUM(Z83:Z86)</f>
        <v>25</v>
      </c>
      <c r="AD87" s="228"/>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row>
    <row r="88" spans="1:108" ht="21" customHeight="1" thickBot="1" x14ac:dyDescent="0.25">
      <c r="A88" s="324" t="s">
        <v>418</v>
      </c>
      <c r="B88" s="83"/>
      <c r="C88" s="248"/>
      <c r="D88" s="632"/>
      <c r="E88" s="633"/>
      <c r="F88" s="828">
        <v>0</v>
      </c>
      <c r="G88" s="829"/>
      <c r="H88" s="829"/>
      <c r="I88" s="829"/>
      <c r="J88" s="829"/>
      <c r="K88" s="829"/>
      <c r="L88" s="829"/>
      <c r="M88" s="829"/>
      <c r="N88" s="829"/>
      <c r="O88" s="829"/>
      <c r="P88" s="829"/>
      <c r="Q88" s="829"/>
      <c r="R88" s="829"/>
      <c r="S88" s="829"/>
      <c r="T88" s="829"/>
      <c r="U88" s="829"/>
      <c r="V88" s="829"/>
      <c r="W88" s="829"/>
      <c r="X88" s="829"/>
      <c r="Y88" s="829"/>
      <c r="Z88" s="830"/>
      <c r="AD88" s="228"/>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row>
    <row r="89" spans="1:108" ht="30" customHeight="1" thickBot="1" x14ac:dyDescent="0.25">
      <c r="A89" s="316"/>
      <c r="B89" s="240" t="s">
        <v>827</v>
      </c>
      <c r="C89" s="143" t="s">
        <v>828</v>
      </c>
      <c r="D89" s="241"/>
      <c r="E89" s="242"/>
      <c r="F89" s="243"/>
      <c r="G89" s="244"/>
      <c r="H89" s="160"/>
      <c r="I89" s="242"/>
      <c r="J89" s="163"/>
      <c r="K89" s="244"/>
      <c r="L89" s="241"/>
      <c r="M89" s="242"/>
      <c r="N89" s="243"/>
      <c r="O89" s="244"/>
      <c r="P89" s="241"/>
      <c r="Q89" s="242"/>
      <c r="R89" s="243"/>
      <c r="S89" s="244"/>
      <c r="T89" s="241"/>
      <c r="U89" s="242"/>
      <c r="V89" s="243"/>
      <c r="W89" s="242"/>
      <c r="X89" s="255"/>
      <c r="Y89" s="247"/>
      <c r="Z89" s="327"/>
      <c r="AA89" s="39"/>
      <c r="AD89" s="228"/>
      <c r="AE89" s="396"/>
      <c r="BX89" s="219"/>
      <c r="BY89" s="219"/>
      <c r="BZ89" s="219"/>
      <c r="CA89" s="219"/>
      <c r="CB89" s="219"/>
      <c r="CC89" s="219"/>
      <c r="CD89" s="219"/>
      <c r="CE89" s="219"/>
      <c r="CF89" s="219"/>
      <c r="CG89" s="47"/>
      <c r="CH89" s="47"/>
      <c r="CI89" s="47"/>
      <c r="CJ89" s="47"/>
      <c r="CK89" s="47"/>
      <c r="CL89" s="47"/>
      <c r="CM89" s="47"/>
    </row>
    <row r="90" spans="1:108" ht="30" customHeight="1" x14ac:dyDescent="0.2">
      <c r="A90" s="326"/>
      <c r="B90" s="180"/>
      <c r="C90" s="532" t="s">
        <v>829</v>
      </c>
      <c r="D90" s="619"/>
      <c r="E90" s="620"/>
      <c r="F90" s="620"/>
      <c r="G90" s="620"/>
      <c r="H90" s="620"/>
      <c r="I90" s="620"/>
      <c r="J90" s="620"/>
      <c r="K90" s="620"/>
      <c r="L90" s="620"/>
      <c r="M90" s="620"/>
      <c r="N90" s="620"/>
      <c r="O90" s="620"/>
      <c r="P90" s="620"/>
      <c r="Q90" s="620"/>
      <c r="R90" s="620"/>
      <c r="S90" s="620"/>
      <c r="T90" s="620"/>
      <c r="U90" s="620"/>
      <c r="V90" s="620"/>
      <c r="W90" s="620"/>
      <c r="X90" s="620"/>
      <c r="Y90" s="620"/>
      <c r="Z90" s="621"/>
      <c r="AA90" s="39"/>
      <c r="AD90" s="228"/>
      <c r="BX90" s="219"/>
      <c r="BY90" s="219"/>
      <c r="BZ90" s="219"/>
      <c r="CA90" s="219"/>
      <c r="CB90" s="219"/>
      <c r="CC90" s="219"/>
      <c r="CD90" s="219"/>
      <c r="CE90" s="219"/>
    </row>
    <row r="91" spans="1:108" ht="45" customHeight="1" x14ac:dyDescent="0.2">
      <c r="A91" s="326"/>
      <c r="B91" s="175" t="s">
        <v>830</v>
      </c>
      <c r="C91" s="120" t="s">
        <v>831</v>
      </c>
      <c r="D91" s="612"/>
      <c r="E91" s="613"/>
      <c r="F91" s="612"/>
      <c r="G91" s="613"/>
      <c r="H91" s="612"/>
      <c r="I91" s="613"/>
      <c r="J91" s="612"/>
      <c r="K91" s="613"/>
      <c r="L91" s="612"/>
      <c r="M91" s="613"/>
      <c r="N91" s="612"/>
      <c r="O91" s="613"/>
      <c r="P91" s="612"/>
      <c r="Q91" s="613"/>
      <c r="R91" s="612"/>
      <c r="S91" s="613"/>
      <c r="T91" s="612"/>
      <c r="U91" s="613"/>
      <c r="V91" s="612"/>
      <c r="W91" s="613"/>
      <c r="X91" s="44"/>
      <c r="Y91" s="76">
        <f>IF(OR(D91="s",F91="s",H91="s",J91="s",L91="s",N91="s",P91="s",R91="s",T91="s",V91="s"), 0, IF(OR(D91="a",F91="a",H91="a",J91="a",L91="a",N91="a",P91="a",R91="a",T91="a",V91="a"),Z91,0))</f>
        <v>0</v>
      </c>
      <c r="Z91" s="333">
        <v>10</v>
      </c>
      <c r="AA91" s="39">
        <f t="shared" ref="AA91:AA92" si="16">COUNTIF(D91:W91,"a")+COUNTIF(D91:W91,"s")</f>
        <v>0</v>
      </c>
      <c r="AB91" s="388"/>
      <c r="AD91" s="228" t="s">
        <v>205</v>
      </c>
      <c r="BX91" s="219"/>
      <c r="BY91" s="219"/>
      <c r="BZ91" s="219"/>
      <c r="CA91" s="219"/>
      <c r="CB91" s="219"/>
      <c r="CC91" s="219"/>
      <c r="CD91" s="219"/>
      <c r="CE91" s="219"/>
      <c r="CF91" s="219"/>
      <c r="CG91" s="47"/>
      <c r="CH91" s="47"/>
      <c r="CI91" s="47"/>
      <c r="CJ91" s="47"/>
      <c r="CK91" s="47"/>
      <c r="CL91" s="47"/>
      <c r="CM91" s="47"/>
    </row>
    <row r="92" spans="1:108" ht="45" customHeight="1" x14ac:dyDescent="0.2">
      <c r="A92" s="326"/>
      <c r="B92" s="176" t="s">
        <v>832</v>
      </c>
      <c r="C92" s="119" t="s">
        <v>833</v>
      </c>
      <c r="D92" s="606"/>
      <c r="E92" s="607"/>
      <c r="F92" s="606"/>
      <c r="G92" s="607"/>
      <c r="H92" s="606"/>
      <c r="I92" s="607"/>
      <c r="J92" s="606"/>
      <c r="K92" s="607"/>
      <c r="L92" s="606"/>
      <c r="M92" s="607"/>
      <c r="N92" s="606"/>
      <c r="O92" s="607"/>
      <c r="P92" s="606"/>
      <c r="Q92" s="607"/>
      <c r="R92" s="606"/>
      <c r="S92" s="607"/>
      <c r="T92" s="606"/>
      <c r="U92" s="607"/>
      <c r="V92" s="606"/>
      <c r="W92" s="607"/>
      <c r="X92" s="44"/>
      <c r="Y92" s="534">
        <f t="shared" ref="Y92" si="17">IF(OR(D92="s",F92="s",H92="s",J92="s",L92="s",N92="s",P92="s",R92="s",T92="s",V92="s"), 0, IF(OR(D92="a",F92="a",H92="a",J92="a",L92="a",N92="a",P92="a",R92="a",T92="a",V92="a"),Z92,0))</f>
        <v>0</v>
      </c>
      <c r="Z92" s="330">
        <v>5</v>
      </c>
      <c r="AA92" s="39">
        <f t="shared" si="16"/>
        <v>0</v>
      </c>
      <c r="AB92" s="388"/>
      <c r="AD92" s="228" t="s">
        <v>205</v>
      </c>
      <c r="AE92" s="396"/>
      <c r="BX92" s="219"/>
      <c r="BY92" s="219"/>
      <c r="BZ92" s="219"/>
      <c r="CA92" s="219"/>
      <c r="CB92" s="219"/>
      <c r="CC92" s="219"/>
      <c r="CD92" s="219"/>
      <c r="CE92" s="219"/>
      <c r="CF92" s="219"/>
      <c r="CG92" s="47"/>
      <c r="CH92" s="47"/>
      <c r="CI92" s="47"/>
      <c r="CJ92" s="47"/>
      <c r="CK92" s="47"/>
      <c r="CL92" s="47"/>
      <c r="CM92" s="47"/>
    </row>
    <row r="93" spans="1:108" ht="45" customHeight="1" x14ac:dyDescent="0.2">
      <c r="A93" s="326"/>
      <c r="B93" s="176" t="s">
        <v>834</v>
      </c>
      <c r="C93" s="119" t="s">
        <v>835</v>
      </c>
      <c r="D93" s="606"/>
      <c r="E93" s="607"/>
      <c r="F93" s="606"/>
      <c r="G93" s="607"/>
      <c r="H93" s="606"/>
      <c r="I93" s="607"/>
      <c r="J93" s="606"/>
      <c r="K93" s="607"/>
      <c r="L93" s="606"/>
      <c r="M93" s="607"/>
      <c r="N93" s="606"/>
      <c r="O93" s="607"/>
      <c r="P93" s="606"/>
      <c r="Q93" s="607"/>
      <c r="R93" s="606"/>
      <c r="S93" s="607"/>
      <c r="T93" s="606"/>
      <c r="U93" s="607"/>
      <c r="V93" s="606"/>
      <c r="W93" s="607"/>
      <c r="X93" s="44"/>
      <c r="Y93" s="534">
        <f>IF(OR(D93="s",F93="s",H93="s",J93="s",L93="s",N93="s",P93="s",R93="s",T93="s",V93="s"), 0, IF(OR(D93="a",F93="a",H93="a",J93="a",L93="a",N93="a",P93="a",R93="a",T93="a",V93="a"),Z93,0))</f>
        <v>0</v>
      </c>
      <c r="Z93" s="330">
        <v>5</v>
      </c>
      <c r="AA93" s="207">
        <f>COUNTIF(D93:W93,"a")+COUNTIF(D93:W93,"s")</f>
        <v>0</v>
      </c>
      <c r="AB93" s="388"/>
      <c r="AD93" s="228"/>
      <c r="BX93" s="219"/>
      <c r="BY93" s="219"/>
      <c r="BZ93" s="219"/>
      <c r="CA93" s="219"/>
      <c r="CB93" s="219"/>
      <c r="CC93" s="219"/>
      <c r="CD93" s="219"/>
      <c r="CE93" s="219"/>
      <c r="CF93" s="219"/>
      <c r="CG93" s="47"/>
      <c r="CH93" s="47"/>
      <c r="CI93" s="47"/>
      <c r="CJ93" s="47"/>
      <c r="CK93" s="47"/>
      <c r="CL93" s="47"/>
      <c r="CM93" s="47"/>
      <c r="CN93" s="47"/>
      <c r="CO93" s="47"/>
      <c r="CP93" s="47"/>
      <c r="CQ93" s="47"/>
      <c r="CR93" s="47"/>
      <c r="CS93" s="47"/>
      <c r="CT93" s="47"/>
      <c r="CU93" s="47"/>
      <c r="CV93" s="47"/>
      <c r="CW93" s="47"/>
      <c r="CX93" s="47"/>
      <c r="CY93" s="47"/>
      <c r="CZ93" s="47"/>
      <c r="DA93" s="47"/>
      <c r="DB93" s="47"/>
      <c r="DC93" s="47"/>
    </row>
    <row r="94" spans="1:108" ht="45" customHeight="1" x14ac:dyDescent="0.2">
      <c r="A94" s="326"/>
      <c r="B94" s="176" t="s">
        <v>836</v>
      </c>
      <c r="C94" s="119" t="s">
        <v>837</v>
      </c>
      <c r="D94" s="606"/>
      <c r="E94" s="607"/>
      <c r="F94" s="606"/>
      <c r="G94" s="607"/>
      <c r="H94" s="606"/>
      <c r="I94" s="607"/>
      <c r="J94" s="606"/>
      <c r="K94" s="607"/>
      <c r="L94" s="606"/>
      <c r="M94" s="607"/>
      <c r="N94" s="606"/>
      <c r="O94" s="607"/>
      <c r="P94" s="606"/>
      <c r="Q94" s="607"/>
      <c r="R94" s="606"/>
      <c r="S94" s="607"/>
      <c r="T94" s="606"/>
      <c r="U94" s="607"/>
      <c r="V94" s="606"/>
      <c r="W94" s="607"/>
      <c r="X94" s="44"/>
      <c r="Y94" s="534">
        <f>IF(OR(D94="s",F94="s",H94="s",J94="s",L94="s",N94="s",P94="s",R94="s",T94="s",V94="s"), 0, IF(OR(D94="a",F94="a",H94="a",J94="a",L94="a",N94="a",P94="a",R94="a",T94="a",V94="a"),Z94,0))</f>
        <v>0</v>
      </c>
      <c r="Z94" s="330">
        <v>5</v>
      </c>
      <c r="AA94" s="39">
        <f>COUNTIF(D94:W94,"a")+COUNTIF(D94:W94,"s")</f>
        <v>0</v>
      </c>
      <c r="AB94" s="388"/>
      <c r="AD94" s="228"/>
      <c r="AE94" s="396"/>
      <c r="BX94" s="219"/>
      <c r="BY94" s="219"/>
      <c r="BZ94" s="219"/>
      <c r="CA94" s="219"/>
      <c r="CB94" s="219"/>
      <c r="CC94" s="219"/>
      <c r="CD94" s="219"/>
      <c r="CE94" s="219"/>
      <c r="CF94" s="219"/>
      <c r="CG94" s="47"/>
      <c r="CH94" s="47"/>
      <c r="CI94" s="47"/>
      <c r="CJ94" s="47"/>
      <c r="CK94" s="47"/>
      <c r="CL94" s="47"/>
      <c r="CM94" s="47"/>
    </row>
    <row r="95" spans="1:108" ht="45" customHeight="1" x14ac:dyDescent="0.2">
      <c r="A95" s="326"/>
      <c r="B95" s="177" t="s">
        <v>838</v>
      </c>
      <c r="C95" s="123" t="s">
        <v>839</v>
      </c>
      <c r="D95" s="651"/>
      <c r="E95" s="652"/>
      <c r="F95" s="651"/>
      <c r="G95" s="652"/>
      <c r="H95" s="651"/>
      <c r="I95" s="652"/>
      <c r="J95" s="651"/>
      <c r="K95" s="652"/>
      <c r="L95" s="651"/>
      <c r="M95" s="652"/>
      <c r="N95" s="651"/>
      <c r="O95" s="652"/>
      <c r="P95" s="651"/>
      <c r="Q95" s="652"/>
      <c r="R95" s="651"/>
      <c r="S95" s="652"/>
      <c r="T95" s="651"/>
      <c r="U95" s="652"/>
      <c r="V95" s="651"/>
      <c r="W95" s="652"/>
      <c r="X95" s="390"/>
      <c r="Y95" s="536">
        <f t="shared" ref="Y95:Y103" si="18">IF(OR(D95="s",F95="s",H95="s",J95="s",L95="s",N95="s",P95="s",R95="s",T95="s",V95="s"), 0, IF(OR(D95="a",F95="a",H95="a",J95="a",L95="a",N95="a",P95="a",R95="a",T95="a",V95="a"),Z95,0))</f>
        <v>0</v>
      </c>
      <c r="Z95" s="334">
        <v>5</v>
      </c>
      <c r="AA95" s="39">
        <f t="shared" ref="AA95:AA102" si="19">COUNTIF(D95:W95,"a")+COUNTIF(D95:W95,"s")</f>
        <v>0</v>
      </c>
      <c r="AB95" s="388"/>
      <c r="AD95" s="228"/>
      <c r="BX95" s="219"/>
      <c r="BY95" s="219"/>
      <c r="BZ95" s="219"/>
      <c r="CA95" s="219"/>
      <c r="CB95" s="219"/>
      <c r="CC95" s="219"/>
      <c r="CD95" s="219"/>
      <c r="CE95" s="219"/>
      <c r="CF95" s="219"/>
      <c r="CG95" s="47"/>
      <c r="CH95" s="47"/>
      <c r="CI95" s="47"/>
      <c r="CJ95" s="47"/>
      <c r="CK95" s="47"/>
      <c r="CL95" s="47"/>
      <c r="CM95" s="47"/>
    </row>
    <row r="96" spans="1:108" ht="30" customHeight="1" x14ac:dyDescent="0.2">
      <c r="A96" s="326"/>
      <c r="B96" s="173"/>
      <c r="C96" s="478" t="s">
        <v>840</v>
      </c>
      <c r="D96" s="623"/>
      <c r="E96" s="623"/>
      <c r="F96" s="623"/>
      <c r="G96" s="623"/>
      <c r="H96" s="623"/>
      <c r="I96" s="623"/>
      <c r="J96" s="623"/>
      <c r="K96" s="623"/>
      <c r="L96" s="623"/>
      <c r="M96" s="623"/>
      <c r="N96" s="623"/>
      <c r="O96" s="623"/>
      <c r="P96" s="623"/>
      <c r="Q96" s="623"/>
      <c r="R96" s="623"/>
      <c r="S96" s="623"/>
      <c r="T96" s="623"/>
      <c r="U96" s="623"/>
      <c r="V96" s="623"/>
      <c r="W96" s="623"/>
      <c r="X96" s="623"/>
      <c r="Y96" s="623"/>
      <c r="Z96" s="624"/>
      <c r="AA96" s="39"/>
      <c r="BX96" s="219"/>
      <c r="BY96" s="219"/>
      <c r="BZ96" s="219"/>
      <c r="CA96" s="219"/>
      <c r="CB96" s="219"/>
      <c r="CC96" s="219"/>
      <c r="CD96" s="219"/>
      <c r="CE96" s="219"/>
    </row>
    <row r="97" spans="1:200" ht="30" customHeight="1" x14ac:dyDescent="0.2">
      <c r="A97" s="326"/>
      <c r="B97" s="173"/>
      <c r="C97" s="478" t="s">
        <v>841</v>
      </c>
      <c r="D97" s="623"/>
      <c r="E97" s="623"/>
      <c r="F97" s="623"/>
      <c r="G97" s="623"/>
      <c r="H97" s="623"/>
      <c r="I97" s="623"/>
      <c r="J97" s="623"/>
      <c r="K97" s="623"/>
      <c r="L97" s="623"/>
      <c r="M97" s="623"/>
      <c r="N97" s="623"/>
      <c r="O97" s="623"/>
      <c r="P97" s="623"/>
      <c r="Q97" s="623"/>
      <c r="R97" s="623"/>
      <c r="S97" s="623"/>
      <c r="T97" s="623"/>
      <c r="U97" s="623"/>
      <c r="V97" s="623"/>
      <c r="W97" s="623"/>
      <c r="X97" s="623"/>
      <c r="Y97" s="623"/>
      <c r="Z97" s="624"/>
      <c r="AA97" s="39"/>
      <c r="BX97" s="219"/>
      <c r="BY97" s="219"/>
      <c r="BZ97" s="219"/>
      <c r="CA97" s="219"/>
      <c r="CB97" s="219"/>
      <c r="CC97" s="219"/>
      <c r="CD97" s="219"/>
      <c r="CE97" s="219"/>
    </row>
    <row r="98" spans="1:200" ht="67.7" customHeight="1" x14ac:dyDescent="0.2">
      <c r="A98" s="326"/>
      <c r="B98" s="175" t="s">
        <v>842</v>
      </c>
      <c r="C98" s="120" t="s">
        <v>843</v>
      </c>
      <c r="D98" s="612"/>
      <c r="E98" s="613"/>
      <c r="F98" s="612"/>
      <c r="G98" s="613"/>
      <c r="H98" s="612"/>
      <c r="I98" s="613"/>
      <c r="J98" s="612"/>
      <c r="K98" s="613"/>
      <c r="L98" s="612"/>
      <c r="M98" s="613"/>
      <c r="N98" s="612"/>
      <c r="O98" s="613"/>
      <c r="P98" s="612"/>
      <c r="Q98" s="613"/>
      <c r="R98" s="612"/>
      <c r="S98" s="613"/>
      <c r="T98" s="612"/>
      <c r="U98" s="613"/>
      <c r="V98" s="612"/>
      <c r="W98" s="613"/>
      <c r="X98" s="44"/>
      <c r="Y98" s="539">
        <f t="shared" si="18"/>
        <v>0</v>
      </c>
      <c r="Z98" s="333">
        <v>10</v>
      </c>
      <c r="AA98" s="39">
        <f t="shared" si="19"/>
        <v>0</v>
      </c>
      <c r="AB98" s="388"/>
      <c r="AD98" s="228"/>
      <c r="BX98" s="219"/>
      <c r="BY98" s="219"/>
      <c r="BZ98" s="219"/>
      <c r="CA98" s="219"/>
      <c r="CB98" s="219"/>
      <c r="CC98" s="219"/>
      <c r="CD98" s="219"/>
      <c r="CE98" s="219"/>
      <c r="CF98" s="219"/>
      <c r="CG98" s="47"/>
      <c r="CH98" s="47"/>
      <c r="CI98" s="47"/>
      <c r="CJ98" s="47"/>
      <c r="CK98" s="47"/>
      <c r="CL98" s="47"/>
      <c r="CM98" s="47"/>
    </row>
    <row r="99" spans="1:200" ht="45" customHeight="1" x14ac:dyDescent="0.2">
      <c r="A99" s="326"/>
      <c r="B99" s="176" t="s">
        <v>844</v>
      </c>
      <c r="C99" s="123" t="s">
        <v>845</v>
      </c>
      <c r="D99" s="606"/>
      <c r="E99" s="607"/>
      <c r="F99" s="606"/>
      <c r="G99" s="607"/>
      <c r="H99" s="606"/>
      <c r="I99" s="607"/>
      <c r="J99" s="606"/>
      <c r="K99" s="607"/>
      <c r="L99" s="606"/>
      <c r="M99" s="607"/>
      <c r="N99" s="606"/>
      <c r="O99" s="607"/>
      <c r="P99" s="606"/>
      <c r="Q99" s="607"/>
      <c r="R99" s="606"/>
      <c r="S99" s="607"/>
      <c r="T99" s="606"/>
      <c r="U99" s="607"/>
      <c r="V99" s="606"/>
      <c r="W99" s="607"/>
      <c r="X99" s="44"/>
      <c r="Y99" s="536">
        <f t="shared" si="18"/>
        <v>0</v>
      </c>
      <c r="Z99" s="334">
        <v>5</v>
      </c>
      <c r="AA99" s="39">
        <f t="shared" si="19"/>
        <v>0</v>
      </c>
      <c r="AB99" s="388"/>
      <c r="AD99" s="228"/>
      <c r="BX99" s="219"/>
      <c r="BY99" s="219"/>
      <c r="BZ99" s="219"/>
      <c r="CA99" s="219"/>
      <c r="CB99" s="219"/>
      <c r="CC99" s="219"/>
      <c r="CD99" s="219"/>
      <c r="CE99" s="219"/>
      <c r="CF99" s="219"/>
      <c r="CG99" s="47"/>
      <c r="CH99" s="47"/>
      <c r="CI99" s="47"/>
      <c r="CJ99" s="47"/>
      <c r="CK99" s="47"/>
      <c r="CL99" s="47"/>
      <c r="CM99" s="47"/>
    </row>
    <row r="100" spans="1:200" ht="67.7" customHeight="1" x14ac:dyDescent="0.2">
      <c r="A100" s="326"/>
      <c r="B100" s="177" t="s">
        <v>846</v>
      </c>
      <c r="C100" s="123" t="s">
        <v>847</v>
      </c>
      <c r="D100" s="651"/>
      <c r="E100" s="652"/>
      <c r="F100" s="651"/>
      <c r="G100" s="652"/>
      <c r="H100" s="651"/>
      <c r="I100" s="652"/>
      <c r="J100" s="651"/>
      <c r="K100" s="652"/>
      <c r="L100" s="651"/>
      <c r="M100" s="652"/>
      <c r="N100" s="651"/>
      <c r="O100" s="652"/>
      <c r="P100" s="651"/>
      <c r="Q100" s="652"/>
      <c r="R100" s="651"/>
      <c r="S100" s="652"/>
      <c r="T100" s="651"/>
      <c r="U100" s="652"/>
      <c r="V100" s="651"/>
      <c r="W100" s="652"/>
      <c r="X100" s="390"/>
      <c r="Y100" s="536">
        <f t="shared" si="18"/>
        <v>0</v>
      </c>
      <c r="Z100" s="334">
        <v>5</v>
      </c>
      <c r="AA100" s="39">
        <f t="shared" si="19"/>
        <v>0</v>
      </c>
      <c r="AB100" s="388"/>
      <c r="AD100" s="228"/>
      <c r="BX100" s="219"/>
      <c r="BY100" s="219"/>
      <c r="BZ100" s="219"/>
      <c r="CA100" s="219"/>
      <c r="CB100" s="219"/>
      <c r="CC100" s="219"/>
      <c r="CD100" s="219"/>
      <c r="CE100" s="219"/>
      <c r="CF100" s="219"/>
      <c r="CG100" s="47"/>
      <c r="CH100" s="47"/>
      <c r="CI100" s="47"/>
      <c r="CJ100" s="47"/>
      <c r="CK100" s="47"/>
      <c r="CL100" s="47"/>
      <c r="CM100" s="47"/>
    </row>
    <row r="101" spans="1:200" ht="30" customHeight="1" x14ac:dyDescent="0.2">
      <c r="A101" s="326"/>
      <c r="B101" s="173"/>
      <c r="C101" s="478" t="s">
        <v>848</v>
      </c>
      <c r="D101" s="622"/>
      <c r="E101" s="623"/>
      <c r="F101" s="623"/>
      <c r="G101" s="623"/>
      <c r="H101" s="623"/>
      <c r="I101" s="623"/>
      <c r="J101" s="623"/>
      <c r="K101" s="623"/>
      <c r="L101" s="623"/>
      <c r="M101" s="623"/>
      <c r="N101" s="623"/>
      <c r="O101" s="623"/>
      <c r="P101" s="623"/>
      <c r="Q101" s="623"/>
      <c r="R101" s="623"/>
      <c r="S101" s="623"/>
      <c r="T101" s="623"/>
      <c r="U101" s="623"/>
      <c r="V101" s="623"/>
      <c r="W101" s="623"/>
      <c r="X101" s="623"/>
      <c r="Y101" s="623"/>
      <c r="Z101" s="624"/>
      <c r="AA101" s="39"/>
      <c r="BX101" s="219"/>
      <c r="BY101" s="219"/>
      <c r="BZ101" s="219"/>
      <c r="CA101" s="219"/>
      <c r="CB101" s="219"/>
      <c r="CC101" s="219"/>
      <c r="CD101" s="219"/>
      <c r="CE101" s="219"/>
    </row>
    <row r="102" spans="1:200" ht="45" customHeight="1" x14ac:dyDescent="0.2">
      <c r="A102" s="326"/>
      <c r="B102" s="175" t="s">
        <v>849</v>
      </c>
      <c r="C102" s="120" t="s">
        <v>850</v>
      </c>
      <c r="D102" s="612"/>
      <c r="E102" s="613"/>
      <c r="F102" s="612"/>
      <c r="G102" s="613"/>
      <c r="H102" s="612"/>
      <c r="I102" s="613"/>
      <c r="J102" s="612"/>
      <c r="K102" s="613"/>
      <c r="L102" s="612"/>
      <c r="M102" s="613"/>
      <c r="N102" s="612"/>
      <c r="O102" s="613"/>
      <c r="P102" s="612"/>
      <c r="Q102" s="613"/>
      <c r="R102" s="612"/>
      <c r="S102" s="613"/>
      <c r="T102" s="612"/>
      <c r="U102" s="613"/>
      <c r="V102" s="612"/>
      <c r="W102" s="613"/>
      <c r="X102" s="44"/>
      <c r="Y102" s="539">
        <f t="shared" si="18"/>
        <v>0</v>
      </c>
      <c r="Z102" s="333">
        <v>10</v>
      </c>
      <c r="AA102" s="39">
        <f t="shared" si="19"/>
        <v>0</v>
      </c>
      <c r="AB102" s="388"/>
      <c r="AD102" s="228"/>
      <c r="BX102" s="219"/>
      <c r="BY102" s="219"/>
      <c r="BZ102" s="219"/>
      <c r="CA102" s="219"/>
      <c r="CB102" s="219"/>
      <c r="CC102" s="219"/>
      <c r="CD102" s="219"/>
      <c r="CE102" s="219"/>
      <c r="CF102" s="219"/>
      <c r="CG102" s="47"/>
      <c r="CH102" s="47"/>
      <c r="CI102" s="47"/>
      <c r="CJ102" s="47"/>
      <c r="CK102" s="47"/>
      <c r="CL102" s="47"/>
      <c r="CM102" s="47"/>
    </row>
    <row r="103" spans="1:200" ht="106.5" customHeight="1" x14ac:dyDescent="0.2">
      <c r="A103" s="326"/>
      <c r="B103" s="177" t="s">
        <v>851</v>
      </c>
      <c r="C103" s="123" t="s">
        <v>852</v>
      </c>
      <c r="D103" s="651"/>
      <c r="E103" s="652"/>
      <c r="F103" s="651"/>
      <c r="G103" s="652"/>
      <c r="H103" s="651"/>
      <c r="I103" s="652"/>
      <c r="J103" s="651"/>
      <c r="K103" s="652"/>
      <c r="L103" s="651"/>
      <c r="M103" s="652"/>
      <c r="N103" s="651"/>
      <c r="O103" s="652"/>
      <c r="P103" s="651"/>
      <c r="Q103" s="652"/>
      <c r="R103" s="651"/>
      <c r="S103" s="652"/>
      <c r="T103" s="651"/>
      <c r="U103" s="652"/>
      <c r="V103" s="651"/>
      <c r="W103" s="652"/>
      <c r="X103" s="394"/>
      <c r="Y103" s="536">
        <f t="shared" si="18"/>
        <v>0</v>
      </c>
      <c r="Z103" s="334">
        <v>5</v>
      </c>
      <c r="AA103" s="39">
        <f>COUNTIF(D103:W103,"a")+COUNTIF(D103:W103,"s")</f>
        <v>0</v>
      </c>
      <c r="AB103" s="388"/>
      <c r="AD103" s="228"/>
      <c r="BX103" s="219"/>
      <c r="BY103" s="219"/>
      <c r="BZ103" s="219"/>
      <c r="CA103" s="219"/>
      <c r="CB103" s="219"/>
      <c r="CC103" s="219"/>
      <c r="CD103" s="219"/>
      <c r="CE103" s="219"/>
      <c r="CF103" s="219"/>
      <c r="CG103" s="47"/>
      <c r="CH103" s="47"/>
      <c r="CI103" s="47"/>
      <c r="CJ103" s="47"/>
      <c r="CK103" s="47"/>
      <c r="CL103" s="47"/>
      <c r="CM103" s="47"/>
    </row>
    <row r="104" spans="1:200" ht="30" customHeight="1" x14ac:dyDescent="0.2">
      <c r="A104" s="326"/>
      <c r="B104" s="173"/>
      <c r="C104" s="478" t="s">
        <v>853</v>
      </c>
      <c r="D104" s="622"/>
      <c r="E104" s="623"/>
      <c r="F104" s="623"/>
      <c r="G104" s="623"/>
      <c r="H104" s="623"/>
      <c r="I104" s="623"/>
      <c r="J104" s="623"/>
      <c r="K104" s="623"/>
      <c r="L104" s="623"/>
      <c r="M104" s="623"/>
      <c r="N104" s="623"/>
      <c r="O104" s="623"/>
      <c r="P104" s="623"/>
      <c r="Q104" s="623"/>
      <c r="R104" s="623"/>
      <c r="S104" s="623"/>
      <c r="T104" s="623"/>
      <c r="U104" s="623"/>
      <c r="V104" s="623"/>
      <c r="W104" s="623"/>
      <c r="X104" s="623"/>
      <c r="Y104" s="623"/>
      <c r="Z104" s="624"/>
      <c r="AA104" s="39"/>
      <c r="BX104" s="219"/>
      <c r="BY104" s="219"/>
      <c r="BZ104" s="219"/>
      <c r="CA104" s="219"/>
      <c r="CB104" s="219"/>
      <c r="CC104" s="219"/>
      <c r="CD104" s="219"/>
      <c r="CE104" s="219"/>
    </row>
    <row r="105" spans="1:200" ht="67.7" customHeight="1" thickBot="1" x14ac:dyDescent="0.2">
      <c r="A105" s="326"/>
      <c r="B105" s="175" t="s">
        <v>854</v>
      </c>
      <c r="C105" s="479" t="s">
        <v>855</v>
      </c>
      <c r="D105" s="593"/>
      <c r="E105" s="594"/>
      <c r="F105" s="593"/>
      <c r="G105" s="594"/>
      <c r="H105" s="593"/>
      <c r="I105" s="594"/>
      <c r="J105" s="593"/>
      <c r="K105" s="594"/>
      <c r="L105" s="593"/>
      <c r="M105" s="594"/>
      <c r="N105" s="593"/>
      <c r="O105" s="594"/>
      <c r="P105" s="593"/>
      <c r="Q105" s="594"/>
      <c r="R105" s="593"/>
      <c r="S105" s="594"/>
      <c r="T105" s="593"/>
      <c r="U105" s="594"/>
      <c r="V105" s="593"/>
      <c r="W105" s="594"/>
      <c r="X105" s="480"/>
      <c r="Y105" s="76">
        <f>IF(OR(D105="s",F105="s",H105="s",J105="s",L105="s",N105="s",P105="s",R105="s",T105="s",V105="s"), 0, IF(OR(D105="a",F105="a",H105="a",J105="a",L105="a",N105="a",P105="a",R105="a",T105="a",V105="a", X105="NA"),Z105,0))</f>
        <v>0</v>
      </c>
      <c r="Z105" s="336">
        <v>20</v>
      </c>
      <c r="AA105" s="39">
        <f>COUNTIF(D105:W105,"a")+COUNTIF(D105:W105,"s")</f>
        <v>0</v>
      </c>
      <c r="AB105" s="388"/>
      <c r="AD105" s="228"/>
      <c r="AE105" s="396"/>
      <c r="BX105" s="219"/>
      <c r="BY105" s="219"/>
      <c r="BZ105" s="219"/>
      <c r="CA105" s="219"/>
      <c r="CB105" s="219"/>
      <c r="CC105" s="219"/>
      <c r="CD105" s="219"/>
      <c r="CE105" s="219"/>
      <c r="CF105" s="219"/>
      <c r="CG105" s="47"/>
      <c r="CH105" s="47"/>
      <c r="CI105" s="47"/>
      <c r="CJ105" s="47"/>
      <c r="CK105" s="47"/>
      <c r="CL105" s="47"/>
      <c r="CM105" s="47"/>
    </row>
    <row r="106" spans="1:200" ht="21" customHeight="1" thickTop="1" thickBot="1" x14ac:dyDescent="0.25">
      <c r="A106" s="326"/>
      <c r="B106" s="77"/>
      <c r="C106" s="119"/>
      <c r="D106" s="629" t="s">
        <v>436</v>
      </c>
      <c r="E106" s="641"/>
      <c r="F106" s="641"/>
      <c r="G106" s="641"/>
      <c r="H106" s="641"/>
      <c r="I106" s="641"/>
      <c r="J106" s="641"/>
      <c r="K106" s="641"/>
      <c r="L106" s="641"/>
      <c r="M106" s="641"/>
      <c r="N106" s="641"/>
      <c r="O106" s="641"/>
      <c r="P106" s="641"/>
      <c r="Q106" s="641"/>
      <c r="R106" s="641"/>
      <c r="S106" s="641"/>
      <c r="T106" s="641"/>
      <c r="U106" s="641"/>
      <c r="V106" s="641"/>
      <c r="W106" s="641"/>
      <c r="X106" s="642"/>
      <c r="Y106" s="271">
        <f>SUM(Y91:Y105)</f>
        <v>0</v>
      </c>
      <c r="Z106" s="335">
        <f>SUM(Z91:Z95, Z98:Z100, Z102:Z103, Z105)</f>
        <v>85</v>
      </c>
      <c r="AA106" s="39"/>
      <c r="AD106" s="228"/>
      <c r="BX106" s="219"/>
      <c r="BY106" s="219"/>
      <c r="BZ106" s="219"/>
      <c r="CA106" s="219"/>
      <c r="CB106" s="219"/>
      <c r="CC106" s="219"/>
      <c r="CD106" s="219"/>
      <c r="CE106" s="219"/>
      <c r="CF106" s="219"/>
      <c r="CG106" s="47"/>
      <c r="CH106" s="47"/>
      <c r="CI106" s="47"/>
      <c r="CJ106" s="47"/>
      <c r="CK106" s="47"/>
      <c r="CL106" s="47"/>
      <c r="CM106" s="47"/>
    </row>
    <row r="107" spans="1:200" ht="21" customHeight="1" thickBot="1" x14ac:dyDescent="0.25">
      <c r="A107" s="324"/>
      <c r="B107" s="237"/>
      <c r="C107" s="258"/>
      <c r="D107" s="632"/>
      <c r="E107" s="730"/>
      <c r="F107" s="731">
        <v>15</v>
      </c>
      <c r="G107" s="732"/>
      <c r="H107" s="732"/>
      <c r="I107" s="732"/>
      <c r="J107" s="732"/>
      <c r="K107" s="732"/>
      <c r="L107" s="732"/>
      <c r="M107" s="732"/>
      <c r="N107" s="732"/>
      <c r="O107" s="732"/>
      <c r="P107" s="732"/>
      <c r="Q107" s="732"/>
      <c r="R107" s="732"/>
      <c r="S107" s="732"/>
      <c r="T107" s="732"/>
      <c r="U107" s="732"/>
      <c r="V107" s="732"/>
      <c r="W107" s="732"/>
      <c r="X107" s="732"/>
      <c r="Y107" s="732"/>
      <c r="Z107" s="733"/>
      <c r="AA107" s="39"/>
      <c r="AD107" s="228"/>
      <c r="BX107" s="219"/>
      <c r="BY107" s="219"/>
      <c r="BZ107" s="219"/>
      <c r="CA107" s="219"/>
      <c r="CB107" s="219"/>
      <c r="CC107" s="219"/>
      <c r="CD107" s="219"/>
      <c r="CE107" s="219"/>
      <c r="CF107" s="219"/>
      <c r="CG107" s="47"/>
      <c r="CH107" s="47"/>
      <c r="CI107" s="47"/>
      <c r="CJ107" s="47"/>
      <c r="CK107" s="47"/>
      <c r="CL107" s="47"/>
      <c r="CM107" s="47"/>
    </row>
    <row r="108" spans="1:200" ht="33" customHeight="1" thickBot="1" x14ac:dyDescent="0.25">
      <c r="A108" s="384"/>
      <c r="B108" s="194" t="s">
        <v>314</v>
      </c>
      <c r="C108" s="785" t="s">
        <v>69</v>
      </c>
      <c r="D108" s="786"/>
      <c r="E108" s="786"/>
      <c r="F108" s="786"/>
      <c r="G108" s="786"/>
      <c r="H108" s="786"/>
      <c r="I108" s="786"/>
      <c r="J108" s="786"/>
      <c r="K108" s="786"/>
      <c r="L108" s="786"/>
      <c r="M108" s="786"/>
      <c r="N108" s="786"/>
      <c r="O108" s="786"/>
      <c r="P108" s="786"/>
      <c r="Q108" s="786"/>
      <c r="R108" s="786"/>
      <c r="S108" s="786"/>
      <c r="T108" s="786"/>
      <c r="U108" s="786"/>
      <c r="V108" s="786"/>
      <c r="W108" s="786"/>
      <c r="X108" s="786"/>
      <c r="Y108" s="786"/>
      <c r="Z108" s="787"/>
      <c r="AD108" s="228"/>
      <c r="BX108" s="47"/>
      <c r="BY108" s="47"/>
      <c r="BZ108" s="47"/>
      <c r="CA108" s="47"/>
      <c r="CB108" s="47"/>
      <c r="CC108" s="47"/>
      <c r="CD108" s="47"/>
      <c r="CE108" s="47"/>
      <c r="CF108" s="47"/>
      <c r="CG108" s="47"/>
      <c r="CH108" s="47"/>
      <c r="CI108" s="47"/>
      <c r="CJ108" s="47"/>
      <c r="CK108" s="47"/>
      <c r="CL108" s="47"/>
      <c r="CM108" s="47"/>
      <c r="CN108" s="47"/>
      <c r="CO108" s="47"/>
      <c r="CP108" s="47"/>
      <c r="CQ108" s="47"/>
      <c r="CR108" s="47"/>
      <c r="CS108" s="47"/>
      <c r="CT108" s="47"/>
      <c r="CU108" s="47"/>
      <c r="CV108" s="47"/>
      <c r="CW108" s="47"/>
      <c r="CX108" s="47"/>
      <c r="CY108" s="47"/>
      <c r="CZ108" s="47"/>
      <c r="DA108" s="47"/>
      <c r="DB108" s="47"/>
      <c r="DC108" s="47"/>
      <c r="DD108" s="47"/>
    </row>
    <row r="109" spans="1:200" s="84" customFormat="1" ht="30" customHeight="1" thickBot="1" x14ac:dyDescent="0.25">
      <c r="A109" s="316" t="s">
        <v>515</v>
      </c>
      <c r="B109" s="174" t="s">
        <v>315</v>
      </c>
      <c r="C109" s="130" t="s">
        <v>142</v>
      </c>
      <c r="D109" s="6"/>
      <c r="E109" s="9"/>
      <c r="F109" s="6"/>
      <c r="G109" s="9"/>
      <c r="H109" s="6"/>
      <c r="I109" s="7"/>
      <c r="J109" s="10" t="s">
        <v>435</v>
      </c>
      <c r="K109" s="9"/>
      <c r="L109" s="6"/>
      <c r="M109" s="7"/>
      <c r="N109" s="16" t="s">
        <v>435</v>
      </c>
      <c r="O109" s="9"/>
      <c r="P109" s="6"/>
      <c r="Q109" s="7"/>
      <c r="R109" s="8"/>
      <c r="S109" s="9"/>
      <c r="T109" s="6"/>
      <c r="U109" s="7"/>
      <c r="V109" s="8"/>
      <c r="W109" s="7"/>
      <c r="X109" s="15"/>
      <c r="Y109" s="11"/>
      <c r="Z109" s="332"/>
      <c r="AA109" s="207"/>
      <c r="AB109" s="47"/>
      <c r="AC109" s="219"/>
      <c r="AD109" s="228"/>
      <c r="AE109" s="219"/>
      <c r="AF109" s="219"/>
      <c r="AG109" s="219"/>
      <c r="AH109" s="219"/>
      <c r="AI109" s="219"/>
      <c r="AJ109" s="219"/>
      <c r="AK109" s="219"/>
      <c r="AL109" s="219"/>
      <c r="AM109" s="219"/>
      <c r="AN109" s="219"/>
      <c r="AO109" s="219"/>
      <c r="AP109" s="219"/>
      <c r="AQ109" s="219"/>
      <c r="AR109" s="219"/>
      <c r="AS109" s="219"/>
      <c r="AT109" s="219"/>
      <c r="AU109" s="219"/>
      <c r="AV109" s="219"/>
      <c r="AW109" s="219"/>
      <c r="AX109" s="219"/>
      <c r="AY109" s="219"/>
      <c r="AZ109" s="219"/>
      <c r="BA109" s="219"/>
      <c r="BB109" s="219"/>
      <c r="BC109" s="219"/>
      <c r="BD109" s="219"/>
      <c r="BE109" s="219"/>
      <c r="BF109" s="219"/>
      <c r="BG109" s="219"/>
      <c r="BH109" s="219"/>
      <c r="BI109" s="219"/>
      <c r="BJ109" s="219"/>
      <c r="BK109" s="219"/>
      <c r="BL109" s="219"/>
      <c r="BM109" s="219"/>
      <c r="BN109" s="219"/>
      <c r="BO109" s="219"/>
      <c r="BP109" s="219"/>
      <c r="BQ109" s="219"/>
      <c r="BR109" s="219"/>
      <c r="BS109" s="219"/>
      <c r="BT109" s="219"/>
      <c r="BU109" s="219"/>
      <c r="BV109" s="219"/>
      <c r="BW109" s="219"/>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row>
    <row r="110" spans="1:200" ht="27.75" customHeight="1" x14ac:dyDescent="0.2">
      <c r="A110" s="326"/>
      <c r="B110" s="173" t="s">
        <v>283</v>
      </c>
      <c r="C110" s="109" t="s">
        <v>640</v>
      </c>
      <c r="D110" s="606"/>
      <c r="E110" s="607"/>
      <c r="F110" s="606"/>
      <c r="G110" s="607"/>
      <c r="H110" s="606"/>
      <c r="I110" s="607"/>
      <c r="J110" s="606"/>
      <c r="K110" s="607"/>
      <c r="L110" s="606"/>
      <c r="M110" s="607"/>
      <c r="N110" s="606"/>
      <c r="O110" s="607"/>
      <c r="P110" s="606"/>
      <c r="Q110" s="607"/>
      <c r="R110" s="606"/>
      <c r="S110" s="607"/>
      <c r="T110" s="606"/>
      <c r="U110" s="607"/>
      <c r="V110" s="606"/>
      <c r="W110" s="607"/>
      <c r="X110" s="38"/>
      <c r="Y110" s="534">
        <f t="shared" ref="Y110:Y120" si="20">IF(OR(D110="s",F110="s",H110="s",J110="s",L110="s",N110="s",P110="s",R110="s",T110="s",V110="s"), 0, IF(OR(D110="a",F110="a",H110="a",J110="a",L110="a",N110="a",P110="a",R110="a",T110="a",V110="a"),Z110,0))</f>
        <v>0</v>
      </c>
      <c r="Z110" s="330">
        <v>10</v>
      </c>
      <c r="AA110" s="207">
        <f t="shared" ref="AA110:AA115" si="21">COUNTIF(D110:W110,"a")+COUNTIF(D110:W110,"s")</f>
        <v>0</v>
      </c>
      <c r="AB110" s="274"/>
      <c r="AD110" s="228"/>
      <c r="BX110" s="47"/>
      <c r="BY110" s="47"/>
      <c r="BZ110" s="47"/>
      <c r="CA110" s="47"/>
      <c r="CB110" s="47"/>
      <c r="CC110" s="47"/>
      <c r="CD110" s="47"/>
      <c r="CE110" s="47"/>
      <c r="CF110" s="47"/>
      <c r="CG110" s="47"/>
      <c r="CH110" s="47"/>
      <c r="CI110" s="47"/>
      <c r="CJ110" s="47"/>
      <c r="CK110" s="47"/>
      <c r="CL110" s="47"/>
      <c r="CM110" s="47"/>
      <c r="CN110" s="47"/>
      <c r="CO110" s="47"/>
      <c r="CP110" s="47"/>
      <c r="CQ110" s="47"/>
      <c r="CR110" s="47"/>
      <c r="CS110" s="47"/>
      <c r="CT110" s="47"/>
      <c r="CU110" s="47"/>
      <c r="CV110" s="47"/>
      <c r="CW110" s="47"/>
      <c r="CX110" s="47"/>
      <c r="CY110" s="47"/>
      <c r="CZ110" s="47"/>
      <c r="DA110" s="47"/>
      <c r="DB110" s="47"/>
      <c r="DC110" s="47"/>
      <c r="DD110" s="47"/>
    </row>
    <row r="111" spans="1:200" ht="45" customHeight="1" x14ac:dyDescent="0.2">
      <c r="A111" s="326"/>
      <c r="B111" s="173" t="s">
        <v>282</v>
      </c>
      <c r="C111" s="109" t="s">
        <v>641</v>
      </c>
      <c r="D111" s="606"/>
      <c r="E111" s="607"/>
      <c r="F111" s="606"/>
      <c r="G111" s="607"/>
      <c r="H111" s="606"/>
      <c r="I111" s="607"/>
      <c r="J111" s="606"/>
      <c r="K111" s="607"/>
      <c r="L111" s="606"/>
      <c r="M111" s="607"/>
      <c r="N111" s="606"/>
      <c r="O111" s="607"/>
      <c r="P111" s="606"/>
      <c r="Q111" s="607"/>
      <c r="R111" s="606"/>
      <c r="S111" s="607"/>
      <c r="T111" s="606"/>
      <c r="U111" s="607"/>
      <c r="V111" s="606"/>
      <c r="W111" s="607"/>
      <c r="X111" s="38"/>
      <c r="Y111" s="534">
        <f t="shared" si="20"/>
        <v>0</v>
      </c>
      <c r="Z111" s="330">
        <v>10</v>
      </c>
      <c r="AA111" s="207">
        <f t="shared" si="21"/>
        <v>0</v>
      </c>
      <c r="AB111" s="274"/>
      <c r="AD111" s="228" t="s">
        <v>205</v>
      </c>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row>
    <row r="112" spans="1:200" ht="45" customHeight="1" x14ac:dyDescent="0.2">
      <c r="A112" s="326"/>
      <c r="B112" s="173" t="s">
        <v>281</v>
      </c>
      <c r="C112" s="132" t="s">
        <v>642</v>
      </c>
      <c r="D112" s="606"/>
      <c r="E112" s="607"/>
      <c r="F112" s="606"/>
      <c r="G112" s="607"/>
      <c r="H112" s="606"/>
      <c r="I112" s="607"/>
      <c r="J112" s="606"/>
      <c r="K112" s="607"/>
      <c r="L112" s="606"/>
      <c r="M112" s="607"/>
      <c r="N112" s="606"/>
      <c r="O112" s="607"/>
      <c r="P112" s="606"/>
      <c r="Q112" s="607"/>
      <c r="R112" s="606"/>
      <c r="S112" s="607"/>
      <c r="T112" s="606"/>
      <c r="U112" s="607"/>
      <c r="V112" s="606"/>
      <c r="W112" s="607"/>
      <c r="X112" s="38"/>
      <c r="Y112" s="534">
        <f t="shared" si="20"/>
        <v>0</v>
      </c>
      <c r="Z112" s="336">
        <v>10</v>
      </c>
      <c r="AA112" s="207">
        <f t="shared" si="21"/>
        <v>0</v>
      </c>
      <c r="AB112" s="274"/>
      <c r="AD112" s="228"/>
      <c r="BX112" s="47"/>
      <c r="BY112" s="47"/>
      <c r="BZ112" s="47"/>
      <c r="CA112" s="47"/>
      <c r="CB112" s="47"/>
      <c r="CC112" s="47"/>
      <c r="CD112" s="47"/>
      <c r="CE112" s="47"/>
      <c r="CF112" s="47"/>
      <c r="CG112" s="47"/>
      <c r="CH112" s="47"/>
      <c r="CI112" s="47"/>
      <c r="CJ112" s="47"/>
      <c r="CK112" s="47"/>
      <c r="CL112" s="47"/>
      <c r="CM112" s="47"/>
      <c r="CN112" s="47"/>
      <c r="CO112" s="47"/>
      <c r="CP112" s="47"/>
      <c r="CQ112" s="47"/>
      <c r="CR112" s="47"/>
      <c r="CS112" s="47"/>
      <c r="CT112" s="47"/>
      <c r="CU112" s="47"/>
      <c r="CV112" s="47"/>
      <c r="CW112" s="47"/>
      <c r="CX112" s="47"/>
      <c r="CY112" s="47"/>
      <c r="CZ112" s="47"/>
      <c r="DA112" s="47"/>
      <c r="DB112" s="47"/>
      <c r="DC112" s="47"/>
      <c r="DD112" s="47"/>
    </row>
    <row r="113" spans="1:183" ht="45" customHeight="1" x14ac:dyDescent="0.2">
      <c r="A113" s="326"/>
      <c r="B113" s="173" t="s">
        <v>280</v>
      </c>
      <c r="C113" s="109" t="s">
        <v>147</v>
      </c>
      <c r="D113" s="606"/>
      <c r="E113" s="607"/>
      <c r="F113" s="606"/>
      <c r="G113" s="607"/>
      <c r="H113" s="606"/>
      <c r="I113" s="607"/>
      <c r="J113" s="606"/>
      <c r="K113" s="607"/>
      <c r="L113" s="606"/>
      <c r="M113" s="607"/>
      <c r="N113" s="606"/>
      <c r="O113" s="607"/>
      <c r="P113" s="606"/>
      <c r="Q113" s="607"/>
      <c r="R113" s="606"/>
      <c r="S113" s="607"/>
      <c r="T113" s="606"/>
      <c r="U113" s="607"/>
      <c r="V113" s="606"/>
      <c r="W113" s="607"/>
      <c r="X113" s="38"/>
      <c r="Y113" s="534">
        <f t="shared" si="20"/>
        <v>0</v>
      </c>
      <c r="Z113" s="334">
        <v>10</v>
      </c>
      <c r="AA113" s="207">
        <f t="shared" si="21"/>
        <v>0</v>
      </c>
      <c r="AB113" s="274"/>
      <c r="AD113" s="228"/>
      <c r="BX113" s="47"/>
      <c r="BY113" s="47"/>
      <c r="BZ113" s="47"/>
      <c r="CA113" s="47"/>
      <c r="CB113" s="47"/>
      <c r="CC113" s="47"/>
      <c r="CD113" s="47"/>
      <c r="CE113" s="47"/>
      <c r="CF113" s="47"/>
      <c r="CG113" s="47"/>
      <c r="CH113" s="47"/>
      <c r="CI113" s="47"/>
      <c r="CJ113" s="47"/>
      <c r="CK113" s="47"/>
      <c r="CL113" s="47"/>
      <c r="CM113" s="47"/>
      <c r="CN113" s="47"/>
      <c r="CO113" s="47"/>
      <c r="CP113" s="47"/>
      <c r="CQ113" s="47"/>
      <c r="CR113" s="47"/>
      <c r="CS113" s="47"/>
      <c r="CT113" s="47"/>
      <c r="CU113" s="47"/>
      <c r="CV113" s="47"/>
      <c r="CW113" s="47"/>
      <c r="CX113" s="47"/>
      <c r="CY113" s="47"/>
      <c r="CZ113" s="47"/>
      <c r="DA113" s="47"/>
      <c r="DB113" s="47"/>
      <c r="DC113" s="47"/>
      <c r="DD113" s="47"/>
    </row>
    <row r="114" spans="1:183" ht="27.75" customHeight="1" x14ac:dyDescent="0.2">
      <c r="A114" s="326"/>
      <c r="B114" s="173" t="s">
        <v>278</v>
      </c>
      <c r="C114" s="109" t="s">
        <v>643</v>
      </c>
      <c r="D114" s="606"/>
      <c r="E114" s="607"/>
      <c r="F114" s="606"/>
      <c r="G114" s="607"/>
      <c r="H114" s="606"/>
      <c r="I114" s="607"/>
      <c r="J114" s="606"/>
      <c r="K114" s="607"/>
      <c r="L114" s="606"/>
      <c r="M114" s="607"/>
      <c r="N114" s="606"/>
      <c r="O114" s="607"/>
      <c r="P114" s="606"/>
      <c r="Q114" s="607"/>
      <c r="R114" s="606"/>
      <c r="S114" s="607"/>
      <c r="T114" s="606"/>
      <c r="U114" s="607"/>
      <c r="V114" s="606"/>
      <c r="W114" s="607"/>
      <c r="X114" s="38"/>
      <c r="Y114" s="534">
        <f t="shared" si="20"/>
        <v>0</v>
      </c>
      <c r="Z114" s="334">
        <v>10</v>
      </c>
      <c r="AA114" s="207">
        <f t="shared" si="21"/>
        <v>0</v>
      </c>
      <c r="AB114" s="274"/>
      <c r="AD114" s="228"/>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row>
    <row r="115" spans="1:183" ht="27.95" customHeight="1" x14ac:dyDescent="0.2">
      <c r="A115" s="326"/>
      <c r="B115" s="173" t="s">
        <v>279</v>
      </c>
      <c r="C115" s="109" t="s">
        <v>183</v>
      </c>
      <c r="D115" s="606"/>
      <c r="E115" s="607"/>
      <c r="F115" s="606"/>
      <c r="G115" s="607"/>
      <c r="H115" s="606"/>
      <c r="I115" s="607"/>
      <c r="J115" s="606"/>
      <c r="K115" s="607"/>
      <c r="L115" s="606"/>
      <c r="M115" s="607"/>
      <c r="N115" s="606"/>
      <c r="O115" s="607"/>
      <c r="P115" s="606"/>
      <c r="Q115" s="607"/>
      <c r="R115" s="606"/>
      <c r="S115" s="607"/>
      <c r="T115" s="606"/>
      <c r="U115" s="607"/>
      <c r="V115" s="606"/>
      <c r="W115" s="607"/>
      <c r="X115" s="38"/>
      <c r="Y115" s="534">
        <f t="shared" si="20"/>
        <v>0</v>
      </c>
      <c r="Z115" s="330">
        <v>10</v>
      </c>
      <c r="AA115" s="207">
        <f t="shared" si="21"/>
        <v>0</v>
      </c>
      <c r="AB115" s="274"/>
      <c r="AD115" s="228" t="s">
        <v>205</v>
      </c>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row>
    <row r="116" spans="1:183" ht="45" customHeight="1" x14ac:dyDescent="0.2">
      <c r="A116" s="326"/>
      <c r="B116" s="173" t="s">
        <v>644</v>
      </c>
      <c r="C116" s="109" t="s">
        <v>645</v>
      </c>
      <c r="D116" s="606"/>
      <c r="E116" s="607"/>
      <c r="F116" s="606"/>
      <c r="G116" s="607"/>
      <c r="H116" s="606"/>
      <c r="I116" s="607"/>
      <c r="J116" s="606"/>
      <c r="K116" s="607"/>
      <c r="L116" s="606"/>
      <c r="M116" s="607"/>
      <c r="N116" s="606"/>
      <c r="O116" s="607"/>
      <c r="P116" s="606"/>
      <c r="Q116" s="607"/>
      <c r="R116" s="606"/>
      <c r="S116" s="607"/>
      <c r="T116" s="606"/>
      <c r="U116" s="607"/>
      <c r="V116" s="606"/>
      <c r="W116" s="607"/>
      <c r="X116" s="44"/>
      <c r="Y116" s="30">
        <f t="shared" si="20"/>
        <v>0</v>
      </c>
      <c r="Z116" s="330">
        <v>10</v>
      </c>
      <c r="AA116" s="39">
        <f>IF((COUNTIF(D116:W116,"a")+COUNTIF(D116:W116,"s"))&gt;0,IF(OR((COUNTIF(D117:W117,"a")+COUNTIF(D117:W117,"s"))),0,COUNTIF(D116:W116,"a")+COUNTIF(D116:W116,"s")),COUNTIF(D116:W116,"a")+COUNTIF(D116:W116,"s"))</f>
        <v>0</v>
      </c>
      <c r="AB116" s="275"/>
      <c r="AD116" s="228"/>
      <c r="BX116" s="219"/>
      <c r="BY116" s="219"/>
      <c r="BZ116" s="219"/>
      <c r="CA116" s="219"/>
      <c r="CB116" s="219"/>
      <c r="CC116" s="219"/>
      <c r="CD116" s="219"/>
      <c r="CE116" s="219"/>
      <c r="CF116" s="219"/>
      <c r="CG116" s="47"/>
      <c r="CH116" s="47"/>
      <c r="CI116" s="47"/>
      <c r="CJ116" s="47"/>
      <c r="CK116" s="47"/>
      <c r="CL116" s="47"/>
      <c r="CM116" s="47"/>
    </row>
    <row r="117" spans="1:183" ht="45" customHeight="1" x14ac:dyDescent="0.2">
      <c r="A117" s="326"/>
      <c r="B117" s="173" t="s">
        <v>646</v>
      </c>
      <c r="C117" s="401" t="s">
        <v>647</v>
      </c>
      <c r="D117" s="606"/>
      <c r="E117" s="607"/>
      <c r="F117" s="606"/>
      <c r="G117" s="607"/>
      <c r="H117" s="606"/>
      <c r="I117" s="607"/>
      <c r="J117" s="606"/>
      <c r="K117" s="607"/>
      <c r="L117" s="606"/>
      <c r="M117" s="607"/>
      <c r="N117" s="606"/>
      <c r="O117" s="607"/>
      <c r="P117" s="606"/>
      <c r="Q117" s="607"/>
      <c r="R117" s="606"/>
      <c r="S117" s="607"/>
      <c r="T117" s="606"/>
      <c r="U117" s="607"/>
      <c r="V117" s="606"/>
      <c r="W117" s="607"/>
      <c r="X117" s="44"/>
      <c r="Y117" s="72">
        <f t="shared" si="20"/>
        <v>0</v>
      </c>
      <c r="Z117" s="330">
        <v>5</v>
      </c>
      <c r="AA117" s="39">
        <f>IF((COUNTIF(D117:W117,"a")+COUNTIF(D117:W117,"s"))&gt;0,IF((COUNTIF(D116:W116,"a")+COUNTIF(D116:W116,"s"))&gt;0,0,COUNTIF(D117:W117,"a")+COUNTIF(D117:W117,"s")), COUNTIF(D117:W117,"a")+COUNTIF(D117:W117,"s"))</f>
        <v>0</v>
      </c>
      <c r="AB117" s="275"/>
      <c r="AD117" s="228"/>
      <c r="BX117" s="219"/>
      <c r="BY117" s="219"/>
      <c r="BZ117" s="219"/>
      <c r="CA117" s="219"/>
      <c r="CB117" s="219"/>
      <c r="CC117" s="219"/>
      <c r="CD117" s="219"/>
      <c r="CE117" s="219"/>
      <c r="CF117" s="219"/>
      <c r="CG117" s="47"/>
      <c r="CH117" s="47"/>
      <c r="CI117" s="47"/>
      <c r="CJ117" s="47"/>
      <c r="CK117" s="47"/>
      <c r="CL117" s="47"/>
      <c r="CM117" s="47"/>
    </row>
    <row r="118" spans="1:183" ht="27.95" customHeight="1" x14ac:dyDescent="0.2">
      <c r="A118" s="326"/>
      <c r="B118" s="173" t="s">
        <v>648</v>
      </c>
      <c r="C118" s="109" t="s">
        <v>649</v>
      </c>
      <c r="D118" s="606"/>
      <c r="E118" s="607"/>
      <c r="F118" s="606"/>
      <c r="G118" s="607"/>
      <c r="H118" s="606"/>
      <c r="I118" s="607"/>
      <c r="J118" s="606"/>
      <c r="K118" s="607"/>
      <c r="L118" s="606"/>
      <c r="M118" s="607"/>
      <c r="N118" s="606"/>
      <c r="O118" s="607"/>
      <c r="P118" s="606"/>
      <c r="Q118" s="607"/>
      <c r="R118" s="606"/>
      <c r="S118" s="607"/>
      <c r="T118" s="606"/>
      <c r="U118" s="607"/>
      <c r="V118" s="606"/>
      <c r="W118" s="607"/>
      <c r="X118" s="38"/>
      <c r="Y118" s="534">
        <f t="shared" si="20"/>
        <v>0</v>
      </c>
      <c r="Z118" s="330">
        <v>10</v>
      </c>
      <c r="AA118" s="207">
        <f t="shared" ref="AA118" si="22">COUNTIF(D118:W118,"a")+COUNTIF(D118:W118,"s")</f>
        <v>0</v>
      </c>
      <c r="AB118" s="274"/>
      <c r="AD118" s="228"/>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row>
    <row r="119" spans="1:183" ht="27.75" customHeight="1" x14ac:dyDescent="0.2">
      <c r="A119" s="326"/>
      <c r="B119" s="173" t="s">
        <v>650</v>
      </c>
      <c r="C119" s="109" t="s">
        <v>651</v>
      </c>
      <c r="D119" s="606"/>
      <c r="E119" s="607"/>
      <c r="F119" s="606"/>
      <c r="G119" s="607"/>
      <c r="H119" s="606"/>
      <c r="I119" s="607"/>
      <c r="J119" s="606"/>
      <c r="K119" s="607"/>
      <c r="L119" s="606"/>
      <c r="M119" s="607"/>
      <c r="N119" s="606"/>
      <c r="O119" s="607"/>
      <c r="P119" s="606"/>
      <c r="Q119" s="607"/>
      <c r="R119" s="606"/>
      <c r="S119" s="607"/>
      <c r="T119" s="606"/>
      <c r="U119" s="607"/>
      <c r="V119" s="606"/>
      <c r="W119" s="607"/>
      <c r="X119" s="38"/>
      <c r="Y119" s="534">
        <f t="shared" si="20"/>
        <v>0</v>
      </c>
      <c r="Z119" s="330">
        <v>10</v>
      </c>
      <c r="AA119" s="207">
        <f t="shared" ref="AA119:AA120" si="23">COUNTIF(D119:W119,"a")+COUNTIF(D119:W119,"s")</f>
        <v>0</v>
      </c>
      <c r="AB119" s="274"/>
      <c r="AD119" s="228"/>
      <c r="BX119" s="47"/>
      <c r="BY119" s="47"/>
      <c r="BZ119" s="47"/>
      <c r="CA119" s="47"/>
      <c r="CB119" s="47"/>
      <c r="CC119" s="47"/>
      <c r="CD119" s="47"/>
      <c r="CE119" s="47"/>
      <c r="CF119" s="47"/>
      <c r="CG119" s="47"/>
      <c r="CH119" s="47"/>
      <c r="CI119" s="47"/>
      <c r="CJ119" s="47"/>
      <c r="CK119" s="47"/>
      <c r="CL119" s="47"/>
      <c r="CM119" s="47"/>
      <c r="CN119" s="47"/>
      <c r="CO119" s="47"/>
      <c r="CP119" s="47"/>
      <c r="CQ119" s="47"/>
      <c r="CR119" s="47"/>
      <c r="CS119" s="47"/>
      <c r="CT119" s="47"/>
      <c r="CU119" s="47"/>
      <c r="CV119" s="47"/>
      <c r="CW119" s="47"/>
      <c r="CX119" s="47"/>
      <c r="CY119" s="47"/>
      <c r="CZ119" s="47"/>
      <c r="DA119" s="47"/>
      <c r="DB119" s="47"/>
      <c r="DC119" s="47"/>
      <c r="DD119" s="47"/>
    </row>
    <row r="120" spans="1:183" ht="45" customHeight="1" thickBot="1" x14ac:dyDescent="0.25">
      <c r="A120" s="326"/>
      <c r="B120" s="173" t="s">
        <v>652</v>
      </c>
      <c r="C120" s="109" t="s">
        <v>653</v>
      </c>
      <c r="D120" s="606"/>
      <c r="E120" s="607"/>
      <c r="F120" s="606"/>
      <c r="G120" s="607"/>
      <c r="H120" s="606"/>
      <c r="I120" s="607"/>
      <c r="J120" s="606"/>
      <c r="K120" s="607"/>
      <c r="L120" s="606"/>
      <c r="M120" s="607"/>
      <c r="N120" s="606"/>
      <c r="O120" s="607"/>
      <c r="P120" s="606"/>
      <c r="Q120" s="607"/>
      <c r="R120" s="606"/>
      <c r="S120" s="607"/>
      <c r="T120" s="606"/>
      <c r="U120" s="607"/>
      <c r="V120" s="606"/>
      <c r="W120" s="607"/>
      <c r="X120" s="38"/>
      <c r="Y120" s="534">
        <f t="shared" si="20"/>
        <v>0</v>
      </c>
      <c r="Z120" s="330">
        <v>20</v>
      </c>
      <c r="AA120" s="207">
        <f t="shared" si="23"/>
        <v>0</v>
      </c>
      <c r="AB120" s="274"/>
      <c r="AD120" s="228" t="s">
        <v>205</v>
      </c>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row>
    <row r="121" spans="1:183" ht="21" customHeight="1" thickTop="1" thickBot="1" x14ac:dyDescent="0.25">
      <c r="A121" s="326" t="s">
        <v>418</v>
      </c>
      <c r="B121" s="40"/>
      <c r="C121" s="109"/>
      <c r="D121" s="629" t="s">
        <v>436</v>
      </c>
      <c r="E121" s="641"/>
      <c r="F121" s="641"/>
      <c r="G121" s="641"/>
      <c r="H121" s="641"/>
      <c r="I121" s="641"/>
      <c r="J121" s="641"/>
      <c r="K121" s="641"/>
      <c r="L121" s="641"/>
      <c r="M121" s="641"/>
      <c r="N121" s="641"/>
      <c r="O121" s="641"/>
      <c r="P121" s="641"/>
      <c r="Q121" s="641"/>
      <c r="R121" s="641"/>
      <c r="S121" s="641"/>
      <c r="T121" s="641"/>
      <c r="U121" s="641"/>
      <c r="V121" s="641"/>
      <c r="W121" s="641"/>
      <c r="X121" s="642"/>
      <c r="Y121" s="1">
        <f>SUM(Y110:Y120)</f>
        <v>0</v>
      </c>
      <c r="Z121" s="331">
        <f>SUM(Z110:Z116)+SUM(Z118:Z120)</f>
        <v>110</v>
      </c>
      <c r="AD121" s="228"/>
      <c r="BX121" s="47"/>
      <c r="BY121" s="47"/>
      <c r="BZ121" s="47"/>
      <c r="CA121" s="47"/>
      <c r="CB121" s="47"/>
      <c r="CC121" s="47"/>
      <c r="CD121" s="47"/>
      <c r="CE121" s="47"/>
      <c r="CF121" s="47"/>
      <c r="CG121" s="47"/>
      <c r="CH121" s="47"/>
      <c r="CI121" s="47"/>
      <c r="CJ121" s="47"/>
      <c r="CK121" s="47"/>
      <c r="CL121" s="47"/>
      <c r="CM121" s="47"/>
      <c r="CN121" s="47"/>
      <c r="CO121" s="47"/>
      <c r="CP121" s="47"/>
      <c r="CQ121" s="47"/>
      <c r="CR121" s="47"/>
      <c r="CS121" s="47"/>
      <c r="CT121" s="47"/>
      <c r="CU121" s="47"/>
      <c r="CV121" s="47"/>
      <c r="CW121" s="47"/>
      <c r="CX121" s="47"/>
      <c r="CY121" s="47"/>
      <c r="CZ121" s="47"/>
      <c r="DA121" s="47"/>
      <c r="DB121" s="47"/>
      <c r="DC121" s="47"/>
      <c r="DD121" s="47"/>
    </row>
    <row r="122" spans="1:183" ht="21" customHeight="1" thickBot="1" x14ac:dyDescent="0.25">
      <c r="A122" s="324" t="s">
        <v>418</v>
      </c>
      <c r="B122" s="83"/>
      <c r="C122" s="133"/>
      <c r="D122" s="632"/>
      <c r="E122" s="633"/>
      <c r="F122" s="799">
        <v>40</v>
      </c>
      <c r="G122" s="667"/>
      <c r="H122" s="667"/>
      <c r="I122" s="667"/>
      <c r="J122" s="667"/>
      <c r="K122" s="667"/>
      <c r="L122" s="667"/>
      <c r="M122" s="667"/>
      <c r="N122" s="667"/>
      <c r="O122" s="667"/>
      <c r="P122" s="667"/>
      <c r="Q122" s="667"/>
      <c r="R122" s="667"/>
      <c r="S122" s="667"/>
      <c r="T122" s="667"/>
      <c r="U122" s="667"/>
      <c r="V122" s="667"/>
      <c r="W122" s="667"/>
      <c r="X122" s="667"/>
      <c r="Y122" s="667"/>
      <c r="Z122" s="668"/>
      <c r="AD122" s="228"/>
      <c r="BX122" s="47"/>
      <c r="BY122" s="47"/>
      <c r="BZ122" s="47"/>
      <c r="CA122" s="47"/>
      <c r="CB122" s="47"/>
      <c r="CC122" s="47"/>
      <c r="CD122" s="47"/>
      <c r="CE122" s="47"/>
      <c r="CF122" s="47"/>
      <c r="CG122" s="47"/>
      <c r="CH122" s="47"/>
      <c r="CI122" s="47"/>
      <c r="CJ122" s="47"/>
      <c r="CK122" s="47"/>
      <c r="CL122" s="47"/>
      <c r="CM122" s="47"/>
      <c r="CN122" s="47"/>
      <c r="CO122" s="47"/>
      <c r="CP122" s="47"/>
      <c r="CQ122" s="47"/>
      <c r="CR122" s="47"/>
      <c r="CS122" s="47"/>
      <c r="CT122" s="47"/>
      <c r="CU122" s="47"/>
      <c r="CV122" s="47"/>
      <c r="CW122" s="47"/>
      <c r="CX122" s="47"/>
      <c r="CY122" s="47"/>
      <c r="CZ122" s="47"/>
      <c r="DA122" s="47"/>
      <c r="DB122" s="47"/>
      <c r="DC122" s="47"/>
      <c r="DD122" s="47"/>
    </row>
    <row r="123" spans="1:183" s="84" customFormat="1" ht="30" customHeight="1" thickBot="1" x14ac:dyDescent="0.25">
      <c r="A123" s="405"/>
      <c r="B123" s="183" t="s">
        <v>654</v>
      </c>
      <c r="C123" s="387" t="s">
        <v>655</v>
      </c>
      <c r="D123" s="241"/>
      <c r="E123" s="244"/>
      <c r="F123" s="241"/>
      <c r="G123" s="244"/>
      <c r="H123" s="241"/>
      <c r="I123" s="242"/>
      <c r="J123" s="163"/>
      <c r="K123" s="244"/>
      <c r="L123" s="241"/>
      <c r="M123" s="242"/>
      <c r="N123" s="254"/>
      <c r="O123" s="244"/>
      <c r="P123" s="241"/>
      <c r="Q123" s="242"/>
      <c r="R123" s="243"/>
      <c r="S123" s="244"/>
      <c r="T123" s="241"/>
      <c r="U123" s="242"/>
      <c r="V123" s="243"/>
      <c r="W123" s="242"/>
      <c r="X123" s="273"/>
      <c r="Y123" s="247"/>
      <c r="Z123" s="327"/>
      <c r="AA123" s="39"/>
      <c r="AB123" s="47"/>
      <c r="AC123" s="219"/>
      <c r="AD123" s="228"/>
      <c r="AE123" s="219"/>
      <c r="AF123" s="219"/>
      <c r="AG123" s="219"/>
      <c r="AH123" s="219"/>
      <c r="AI123" s="219"/>
      <c r="AJ123" s="219"/>
      <c r="AK123" s="219"/>
      <c r="AL123" s="219"/>
      <c r="AM123" s="219"/>
      <c r="AN123" s="219"/>
      <c r="AO123" s="219"/>
      <c r="AP123" s="219"/>
      <c r="AQ123" s="219"/>
      <c r="AR123" s="219"/>
      <c r="AS123" s="219"/>
      <c r="AT123" s="219"/>
      <c r="AU123" s="219"/>
      <c r="AV123" s="219"/>
      <c r="AW123" s="219"/>
      <c r="AX123" s="219"/>
      <c r="AY123" s="219"/>
      <c r="AZ123" s="219"/>
      <c r="BA123" s="219"/>
      <c r="BB123" s="219"/>
      <c r="BC123" s="219"/>
      <c r="BD123" s="219"/>
      <c r="BE123" s="219"/>
      <c r="BF123" s="219"/>
      <c r="BG123" s="219"/>
      <c r="BH123" s="219"/>
      <c r="BI123" s="219"/>
      <c r="BJ123" s="219"/>
      <c r="BK123" s="219"/>
      <c r="BL123" s="219"/>
      <c r="BM123" s="219"/>
      <c r="BN123" s="219"/>
      <c r="BO123" s="219"/>
      <c r="BP123" s="219"/>
      <c r="BQ123" s="219"/>
      <c r="BR123" s="219"/>
      <c r="BS123" s="219"/>
      <c r="BT123" s="219"/>
      <c r="BU123" s="219"/>
      <c r="BV123" s="219"/>
      <c r="BW123" s="219"/>
      <c r="BX123" s="219"/>
      <c r="BY123" s="219"/>
      <c r="BZ123" s="219"/>
      <c r="CA123" s="219"/>
      <c r="CB123" s="219"/>
      <c r="CC123" s="219"/>
      <c r="CD123" s="219"/>
      <c r="CE123" s="219"/>
      <c r="CF123" s="219"/>
      <c r="CG123" s="47"/>
      <c r="CH123" s="47"/>
      <c r="CI123" s="47"/>
      <c r="CJ123" s="47"/>
      <c r="CK123" s="47"/>
      <c r="CL123" s="47"/>
      <c r="CM123" s="47"/>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row>
    <row r="124" spans="1:183" ht="45" customHeight="1" thickBot="1" x14ac:dyDescent="0.25">
      <c r="A124" s="338"/>
      <c r="B124" s="174"/>
      <c r="C124" s="406" t="s">
        <v>656</v>
      </c>
      <c r="D124" s="800"/>
      <c r="E124" s="801"/>
      <c r="F124" s="801"/>
      <c r="G124" s="801"/>
      <c r="H124" s="801"/>
      <c r="I124" s="801"/>
      <c r="J124" s="801"/>
      <c r="K124" s="801"/>
      <c r="L124" s="801"/>
      <c r="M124" s="801"/>
      <c r="N124" s="801"/>
      <c r="O124" s="801"/>
      <c r="P124" s="801"/>
      <c r="Q124" s="801"/>
      <c r="R124" s="801"/>
      <c r="S124" s="801"/>
      <c r="T124" s="801"/>
      <c r="U124" s="801"/>
      <c r="V124" s="801"/>
      <c r="W124" s="801"/>
      <c r="X124" s="801"/>
      <c r="Y124" s="801"/>
      <c r="Z124" s="802"/>
      <c r="AA124" s="39"/>
      <c r="AD124" s="228"/>
      <c r="BX124" s="219"/>
      <c r="BY124" s="219"/>
      <c r="BZ124" s="219"/>
      <c r="CA124" s="219"/>
      <c r="CB124" s="219"/>
      <c r="CC124" s="219"/>
      <c r="CD124" s="219"/>
      <c r="CE124" s="219"/>
      <c r="CF124" s="219"/>
      <c r="CG124" s="47"/>
      <c r="CH124" s="47"/>
      <c r="CI124" s="47"/>
      <c r="CJ124" s="47"/>
      <c r="CK124" s="47"/>
      <c r="CL124" s="47"/>
      <c r="CM124" s="47"/>
    </row>
    <row r="125" spans="1:183" ht="27.95" customHeight="1" x14ac:dyDescent="0.2">
      <c r="A125" s="407"/>
      <c r="B125" s="408" t="s">
        <v>657</v>
      </c>
      <c r="C125" s="409" t="s">
        <v>658</v>
      </c>
      <c r="D125" s="649"/>
      <c r="E125" s="650"/>
      <c r="F125" s="649"/>
      <c r="G125" s="650"/>
      <c r="H125" s="649"/>
      <c r="I125" s="650"/>
      <c r="J125" s="649"/>
      <c r="K125" s="650"/>
      <c r="L125" s="649"/>
      <c r="M125" s="650"/>
      <c r="N125" s="649"/>
      <c r="O125" s="650"/>
      <c r="P125" s="649"/>
      <c r="Q125" s="650"/>
      <c r="R125" s="649"/>
      <c r="S125" s="650"/>
      <c r="T125" s="649"/>
      <c r="U125" s="650"/>
      <c r="V125" s="649"/>
      <c r="W125" s="650"/>
      <c r="X125" s="74"/>
      <c r="Y125" s="76">
        <f>IF(OR(D125="s",F125="s",H125="s",J125="s",L125="s",N125="s",P125="s",R125="s",T125="s",V125="s"), 0, IF(OR(D125="a",F125="a",H125="a",J125="a",L125="a",N125="a",P125="a",R125="a",T125="a",V125="a"),Z125,0))</f>
        <v>0</v>
      </c>
      <c r="Z125" s="333">
        <f>IF(X125="na",0,10)</f>
        <v>10</v>
      </c>
      <c r="AA125" s="207">
        <f t="shared" ref="AA125:AA132" si="24">COUNTIF(D125:W125,"a")+COUNTIF(D125:W125,"s")+COUNTIF(X125:X125,"na")</f>
        <v>0</v>
      </c>
      <c r="AB125" s="388"/>
      <c r="AD125" s="228" t="s">
        <v>205</v>
      </c>
      <c r="BX125" s="219"/>
      <c r="BY125" s="219"/>
      <c r="BZ125" s="219"/>
      <c r="CA125" s="219"/>
      <c r="CB125" s="219"/>
      <c r="CC125" s="219"/>
      <c r="CD125" s="219"/>
      <c r="CE125" s="219"/>
      <c r="CF125" s="219"/>
      <c r="CG125" s="47"/>
      <c r="CH125" s="47"/>
      <c r="CI125" s="47"/>
      <c r="CJ125" s="47"/>
      <c r="CK125" s="47"/>
      <c r="CL125" s="47"/>
      <c r="CM125" s="47"/>
    </row>
    <row r="126" spans="1:183" ht="45" customHeight="1" x14ac:dyDescent="0.2">
      <c r="A126" s="407"/>
      <c r="B126" s="410" t="s">
        <v>659</v>
      </c>
      <c r="C126" s="411" t="s">
        <v>660</v>
      </c>
      <c r="D126" s="606"/>
      <c r="E126" s="607"/>
      <c r="F126" s="606"/>
      <c r="G126" s="607"/>
      <c r="H126" s="606"/>
      <c r="I126" s="607"/>
      <c r="J126" s="606"/>
      <c r="K126" s="607"/>
      <c r="L126" s="606"/>
      <c r="M126" s="607"/>
      <c r="N126" s="606"/>
      <c r="O126" s="607"/>
      <c r="P126" s="606"/>
      <c r="Q126" s="607"/>
      <c r="R126" s="606"/>
      <c r="S126" s="607"/>
      <c r="T126" s="606"/>
      <c r="U126" s="607"/>
      <c r="V126" s="606"/>
      <c r="W126" s="607"/>
      <c r="X126" s="74"/>
      <c r="Y126" s="534">
        <f t="shared" ref="Y126:Y132" si="25">IF(OR(D126="s",F126="s",H126="s",J126="s",L126="s",N126="s",P126="s",R126="s",T126="s",V126="s"), 0, IF(OR(D126="a",F126="a",H126="a",J126="a",L126="a",N126="a",P126="a",R126="a",T126="a",V126="a"),Z126,0))</f>
        <v>0</v>
      </c>
      <c r="Z126" s="330">
        <f>IF(X126="na",0,5)</f>
        <v>5</v>
      </c>
      <c r="AA126" s="207">
        <f t="shared" si="24"/>
        <v>0</v>
      </c>
      <c r="AB126" s="388"/>
      <c r="AD126" s="228"/>
      <c r="BX126" s="219"/>
      <c r="BY126" s="219"/>
      <c r="BZ126" s="219"/>
      <c r="CA126" s="219"/>
      <c r="CB126" s="219"/>
      <c r="CC126" s="219"/>
      <c r="CD126" s="219"/>
      <c r="CE126" s="219"/>
      <c r="CF126" s="219"/>
      <c r="CG126" s="47"/>
      <c r="CH126" s="47"/>
      <c r="CI126" s="47"/>
      <c r="CJ126" s="47"/>
      <c r="CK126" s="47"/>
      <c r="CL126" s="47"/>
      <c r="CM126" s="47"/>
    </row>
    <row r="127" spans="1:183" ht="67.7" customHeight="1" x14ac:dyDescent="0.2">
      <c r="A127" s="407"/>
      <c r="B127" s="410" t="s">
        <v>661</v>
      </c>
      <c r="C127" s="411" t="s">
        <v>662</v>
      </c>
      <c r="D127" s="606"/>
      <c r="E127" s="607"/>
      <c r="F127" s="606"/>
      <c r="G127" s="607"/>
      <c r="H127" s="606"/>
      <c r="I127" s="607"/>
      <c r="J127" s="606"/>
      <c r="K127" s="607"/>
      <c r="L127" s="606"/>
      <c r="M127" s="607"/>
      <c r="N127" s="606"/>
      <c r="O127" s="607"/>
      <c r="P127" s="606"/>
      <c r="Q127" s="607"/>
      <c r="R127" s="606"/>
      <c r="S127" s="607"/>
      <c r="T127" s="606"/>
      <c r="U127" s="607"/>
      <c r="V127" s="606"/>
      <c r="W127" s="607"/>
      <c r="X127" s="74"/>
      <c r="Y127" s="169">
        <f t="shared" si="25"/>
        <v>0</v>
      </c>
      <c r="Z127" s="330">
        <f>IF(X127="na",0,5)</f>
        <v>5</v>
      </c>
      <c r="AA127" s="207">
        <f t="shared" si="24"/>
        <v>0</v>
      </c>
      <c r="AB127" s="388"/>
      <c r="AD127" s="228"/>
      <c r="BX127" s="219"/>
      <c r="BY127" s="219"/>
      <c r="BZ127" s="219"/>
      <c r="CA127" s="219"/>
      <c r="CB127" s="219"/>
      <c r="CC127" s="219"/>
      <c r="CD127" s="219"/>
      <c r="CE127" s="219"/>
      <c r="CF127" s="219"/>
      <c r="CG127" s="47"/>
      <c r="CH127" s="47"/>
      <c r="CI127" s="47"/>
      <c r="CJ127" s="47"/>
      <c r="CK127" s="47"/>
      <c r="CL127" s="47"/>
      <c r="CM127" s="47"/>
    </row>
    <row r="128" spans="1:183" ht="67.7" customHeight="1" x14ac:dyDescent="0.2">
      <c r="A128" s="407"/>
      <c r="B128" s="410" t="s">
        <v>663</v>
      </c>
      <c r="C128" s="412" t="s">
        <v>664</v>
      </c>
      <c r="D128" s="606"/>
      <c r="E128" s="607"/>
      <c r="F128" s="606"/>
      <c r="G128" s="607"/>
      <c r="H128" s="606"/>
      <c r="I128" s="607"/>
      <c r="J128" s="606"/>
      <c r="K128" s="607"/>
      <c r="L128" s="606"/>
      <c r="M128" s="607"/>
      <c r="N128" s="606"/>
      <c r="O128" s="607"/>
      <c r="P128" s="606"/>
      <c r="Q128" s="607"/>
      <c r="R128" s="606"/>
      <c r="S128" s="607"/>
      <c r="T128" s="606"/>
      <c r="U128" s="607"/>
      <c r="V128" s="606"/>
      <c r="W128" s="607"/>
      <c r="X128" s="74"/>
      <c r="Y128" s="76">
        <f t="shared" si="25"/>
        <v>0</v>
      </c>
      <c r="Z128" s="330">
        <f>IF(X128="na",0,15)</f>
        <v>15</v>
      </c>
      <c r="AA128" s="207">
        <f t="shared" si="24"/>
        <v>0</v>
      </c>
      <c r="AB128" s="388"/>
      <c r="AD128" s="228" t="s">
        <v>205</v>
      </c>
      <c r="BX128" s="219"/>
      <c r="BY128" s="219"/>
      <c r="BZ128" s="219"/>
      <c r="CA128" s="219"/>
      <c r="CB128" s="219"/>
      <c r="CC128" s="219"/>
      <c r="CD128" s="219"/>
      <c r="CE128" s="219"/>
      <c r="CF128" s="219"/>
      <c r="CG128" s="47"/>
      <c r="CH128" s="47"/>
      <c r="CI128" s="47"/>
      <c r="CJ128" s="47"/>
      <c r="CK128" s="47"/>
      <c r="CL128" s="47"/>
      <c r="CM128" s="47"/>
    </row>
    <row r="129" spans="1:108" ht="45" customHeight="1" x14ac:dyDescent="0.2">
      <c r="A129" s="407"/>
      <c r="B129" s="410" t="s">
        <v>665</v>
      </c>
      <c r="C129" s="411" t="s">
        <v>666</v>
      </c>
      <c r="D129" s="606"/>
      <c r="E129" s="607"/>
      <c r="F129" s="606"/>
      <c r="G129" s="607"/>
      <c r="H129" s="606"/>
      <c r="I129" s="607"/>
      <c r="J129" s="606"/>
      <c r="K129" s="607"/>
      <c r="L129" s="606"/>
      <c r="M129" s="607"/>
      <c r="N129" s="606"/>
      <c r="O129" s="607"/>
      <c r="P129" s="606"/>
      <c r="Q129" s="607"/>
      <c r="R129" s="606"/>
      <c r="S129" s="607"/>
      <c r="T129" s="606"/>
      <c r="U129" s="607"/>
      <c r="V129" s="606"/>
      <c r="W129" s="607"/>
      <c r="X129" s="74"/>
      <c r="Y129" s="536">
        <f t="shared" si="25"/>
        <v>0</v>
      </c>
      <c r="Z129" s="330">
        <f>IF(X129="na",0,5)</f>
        <v>5</v>
      </c>
      <c r="AA129" s="207">
        <f t="shared" si="24"/>
        <v>0</v>
      </c>
      <c r="AB129" s="388"/>
      <c r="AD129" s="228" t="s">
        <v>205</v>
      </c>
      <c r="BX129" s="219"/>
      <c r="BY129" s="219"/>
      <c r="BZ129" s="219"/>
      <c r="CA129" s="219"/>
      <c r="CB129" s="219"/>
      <c r="CC129" s="219"/>
      <c r="CD129" s="219"/>
      <c r="CE129" s="219"/>
      <c r="CF129" s="219"/>
      <c r="CG129" s="47"/>
      <c r="CH129" s="47"/>
      <c r="CI129" s="47"/>
      <c r="CJ129" s="47"/>
      <c r="CK129" s="47"/>
      <c r="CL129" s="47"/>
      <c r="CM129" s="47"/>
    </row>
    <row r="130" spans="1:108" ht="45" customHeight="1" x14ac:dyDescent="0.2">
      <c r="A130" s="407"/>
      <c r="B130" s="410" t="s">
        <v>667</v>
      </c>
      <c r="C130" s="412" t="s">
        <v>668</v>
      </c>
      <c r="D130" s="606"/>
      <c r="E130" s="607"/>
      <c r="F130" s="606"/>
      <c r="G130" s="607"/>
      <c r="H130" s="606"/>
      <c r="I130" s="607"/>
      <c r="J130" s="606"/>
      <c r="K130" s="607"/>
      <c r="L130" s="606"/>
      <c r="M130" s="607"/>
      <c r="N130" s="606"/>
      <c r="O130" s="607"/>
      <c r="P130" s="606"/>
      <c r="Q130" s="607"/>
      <c r="R130" s="606"/>
      <c r="S130" s="607"/>
      <c r="T130" s="606"/>
      <c r="U130" s="607"/>
      <c r="V130" s="606"/>
      <c r="W130" s="607"/>
      <c r="X130" s="74"/>
      <c r="Y130" s="534">
        <f t="shared" si="25"/>
        <v>0</v>
      </c>
      <c r="Z130" s="330">
        <f>IF(X130="na",0,5)</f>
        <v>5</v>
      </c>
      <c r="AA130" s="207">
        <f t="shared" si="24"/>
        <v>0</v>
      </c>
      <c r="AB130" s="388"/>
      <c r="AD130" s="228"/>
      <c r="BX130" s="219"/>
      <c r="BY130" s="219"/>
      <c r="BZ130" s="219"/>
      <c r="CA130" s="219"/>
      <c r="CB130" s="219"/>
      <c r="CC130" s="219"/>
      <c r="CD130" s="219"/>
      <c r="CE130" s="219"/>
      <c r="CF130" s="219"/>
      <c r="CG130" s="47"/>
      <c r="CH130" s="47"/>
      <c r="CI130" s="47"/>
      <c r="CJ130" s="47"/>
      <c r="CK130" s="47"/>
      <c r="CL130" s="47"/>
      <c r="CM130" s="47"/>
    </row>
    <row r="131" spans="1:108" ht="45" customHeight="1" x14ac:dyDescent="0.2">
      <c r="A131" s="407"/>
      <c r="B131" s="410" t="s">
        <v>669</v>
      </c>
      <c r="C131" s="411" t="s">
        <v>670</v>
      </c>
      <c r="D131" s="606"/>
      <c r="E131" s="607"/>
      <c r="F131" s="606"/>
      <c r="G131" s="607"/>
      <c r="H131" s="606"/>
      <c r="I131" s="607"/>
      <c r="J131" s="606"/>
      <c r="K131" s="607"/>
      <c r="L131" s="606"/>
      <c r="M131" s="607"/>
      <c r="N131" s="606"/>
      <c r="O131" s="607"/>
      <c r="P131" s="606"/>
      <c r="Q131" s="607"/>
      <c r="R131" s="606"/>
      <c r="S131" s="607"/>
      <c r="T131" s="606"/>
      <c r="U131" s="607"/>
      <c r="V131" s="606"/>
      <c r="W131" s="607"/>
      <c r="X131" s="74"/>
      <c r="Y131" s="536">
        <f t="shared" si="25"/>
        <v>0</v>
      </c>
      <c r="Z131" s="330">
        <f>IF(X131="na",0,5)</f>
        <v>5</v>
      </c>
      <c r="AA131" s="207">
        <f t="shared" si="24"/>
        <v>0</v>
      </c>
      <c r="AB131" s="388"/>
      <c r="AD131" s="228" t="s">
        <v>205</v>
      </c>
      <c r="BX131" s="219"/>
      <c r="BY131" s="219"/>
      <c r="BZ131" s="219"/>
      <c r="CA131" s="219"/>
      <c r="CB131" s="219"/>
      <c r="CC131" s="219"/>
      <c r="CD131" s="219"/>
      <c r="CE131" s="219"/>
      <c r="CF131" s="219"/>
      <c r="CG131" s="47"/>
      <c r="CH131" s="47"/>
      <c r="CI131" s="47"/>
      <c r="CJ131" s="47"/>
      <c r="CK131" s="47"/>
      <c r="CL131" s="47"/>
      <c r="CM131" s="47"/>
    </row>
    <row r="132" spans="1:108" ht="45" customHeight="1" thickBot="1" x14ac:dyDescent="0.25">
      <c r="A132" s="326"/>
      <c r="B132" s="173" t="s">
        <v>671</v>
      </c>
      <c r="C132" s="109" t="s">
        <v>672</v>
      </c>
      <c r="D132" s="606"/>
      <c r="E132" s="607"/>
      <c r="F132" s="606"/>
      <c r="G132" s="607"/>
      <c r="H132" s="606"/>
      <c r="I132" s="607"/>
      <c r="J132" s="606"/>
      <c r="K132" s="607"/>
      <c r="L132" s="606"/>
      <c r="M132" s="607"/>
      <c r="N132" s="606"/>
      <c r="O132" s="607"/>
      <c r="P132" s="606"/>
      <c r="Q132" s="607"/>
      <c r="R132" s="606"/>
      <c r="S132" s="607"/>
      <c r="T132" s="606"/>
      <c r="U132" s="607"/>
      <c r="V132" s="606"/>
      <c r="W132" s="607"/>
      <c r="X132" s="74"/>
      <c r="Y132" s="534">
        <f t="shared" si="25"/>
        <v>0</v>
      </c>
      <c r="Z132" s="330">
        <f>IF(X132="na",0,10)</f>
        <v>10</v>
      </c>
      <c r="AA132" s="207">
        <f t="shared" si="24"/>
        <v>0</v>
      </c>
      <c r="AB132" s="388"/>
      <c r="AD132" s="228"/>
      <c r="BX132" s="219"/>
      <c r="BY132" s="219"/>
      <c r="BZ132" s="219"/>
      <c r="CA132" s="219"/>
      <c r="CB132" s="219"/>
      <c r="CC132" s="219"/>
      <c r="CD132" s="219"/>
      <c r="CE132" s="219"/>
      <c r="CF132" s="219"/>
      <c r="CG132" s="47"/>
      <c r="CH132" s="47"/>
      <c r="CI132" s="47"/>
      <c r="CJ132" s="47"/>
      <c r="CK132" s="47"/>
      <c r="CL132" s="47"/>
      <c r="CM132" s="47"/>
    </row>
    <row r="133" spans="1:108" ht="21" customHeight="1" thickTop="1" thickBot="1" x14ac:dyDescent="0.25">
      <c r="A133" s="326"/>
      <c r="B133" s="40"/>
      <c r="C133" s="109"/>
      <c r="D133" s="629" t="s">
        <v>436</v>
      </c>
      <c r="E133" s="641"/>
      <c r="F133" s="641"/>
      <c r="G133" s="641"/>
      <c r="H133" s="641"/>
      <c r="I133" s="641"/>
      <c r="J133" s="641"/>
      <c r="K133" s="641"/>
      <c r="L133" s="641"/>
      <c r="M133" s="641"/>
      <c r="N133" s="641"/>
      <c r="O133" s="641"/>
      <c r="P133" s="641"/>
      <c r="Q133" s="641"/>
      <c r="R133" s="641"/>
      <c r="S133" s="641"/>
      <c r="T133" s="641"/>
      <c r="U133" s="641"/>
      <c r="V133" s="641"/>
      <c r="W133" s="641"/>
      <c r="X133" s="642"/>
      <c r="Y133" s="271">
        <f>SUM(Y125:Y132)</f>
        <v>0</v>
      </c>
      <c r="Z133" s="331">
        <f>SUM(Z125:Z132)</f>
        <v>60</v>
      </c>
      <c r="AA133" s="39"/>
      <c r="AD133" s="228"/>
      <c r="BX133" s="219"/>
      <c r="BY133" s="219"/>
      <c r="BZ133" s="219"/>
      <c r="CA133" s="219"/>
      <c r="CB133" s="219"/>
      <c r="CC133" s="219"/>
      <c r="CD133" s="219"/>
      <c r="CE133" s="219"/>
      <c r="CF133" s="219"/>
      <c r="CG133" s="47"/>
      <c r="CH133" s="47"/>
      <c r="CI133" s="47"/>
      <c r="CJ133" s="47"/>
      <c r="CK133" s="47"/>
      <c r="CL133" s="47"/>
      <c r="CM133" s="47"/>
    </row>
    <row r="134" spans="1:108" ht="21" customHeight="1" thickBot="1" x14ac:dyDescent="0.25">
      <c r="A134" s="326"/>
      <c r="B134" s="83"/>
      <c r="C134" s="133"/>
      <c r="D134" s="632"/>
      <c r="E134" s="633"/>
      <c r="F134" s="676">
        <f>IF(X125="na",0,35)</f>
        <v>35</v>
      </c>
      <c r="G134" s="677"/>
      <c r="H134" s="677"/>
      <c r="I134" s="677"/>
      <c r="J134" s="677"/>
      <c r="K134" s="677"/>
      <c r="L134" s="677"/>
      <c r="M134" s="677"/>
      <c r="N134" s="677"/>
      <c r="O134" s="677"/>
      <c r="P134" s="677"/>
      <c r="Q134" s="677"/>
      <c r="R134" s="677"/>
      <c r="S134" s="677"/>
      <c r="T134" s="677"/>
      <c r="U134" s="677"/>
      <c r="V134" s="677"/>
      <c r="W134" s="677"/>
      <c r="X134" s="677"/>
      <c r="Y134" s="677"/>
      <c r="Z134" s="678"/>
      <c r="AA134" s="39"/>
      <c r="AD134" s="228"/>
      <c r="BX134" s="219"/>
      <c r="BY134" s="219"/>
      <c r="BZ134" s="219"/>
      <c r="CA134" s="219"/>
      <c r="CB134" s="219"/>
      <c r="CC134" s="219"/>
      <c r="CD134" s="219"/>
      <c r="CE134" s="219"/>
      <c r="CF134" s="219"/>
      <c r="CG134" s="47"/>
      <c r="CH134" s="47"/>
      <c r="CI134" s="47"/>
      <c r="CJ134" s="47"/>
      <c r="CK134" s="47"/>
      <c r="CL134" s="47"/>
      <c r="CM134" s="47"/>
    </row>
    <row r="135" spans="1:108" ht="30" customHeight="1" thickBot="1" x14ac:dyDescent="0.25">
      <c r="A135" s="326" t="s">
        <v>515</v>
      </c>
      <c r="B135" s="276" t="s">
        <v>73</v>
      </c>
      <c r="C135" s="135" t="s">
        <v>1168</v>
      </c>
      <c r="D135" s="20"/>
      <c r="E135" s="19"/>
      <c r="F135" s="20" t="s">
        <v>435</v>
      </c>
      <c r="G135" s="19"/>
      <c r="H135" s="20"/>
      <c r="I135" s="19"/>
      <c r="J135" s="20" t="s">
        <v>435</v>
      </c>
      <c r="K135" s="19"/>
      <c r="L135" s="20"/>
      <c r="M135" s="19"/>
      <c r="N135" s="20" t="s">
        <v>435</v>
      </c>
      <c r="O135" s="19"/>
      <c r="P135" s="20"/>
      <c r="Q135" s="19"/>
      <c r="R135" s="20"/>
      <c r="S135" s="19"/>
      <c r="T135" s="20"/>
      <c r="U135" s="19"/>
      <c r="V135" s="20"/>
      <c r="W135" s="19"/>
      <c r="X135" s="15"/>
      <c r="Y135" s="15"/>
      <c r="Z135" s="332"/>
      <c r="AD135" s="228"/>
      <c r="BX135" s="219"/>
      <c r="BY135" s="219"/>
      <c r="BZ135" s="219"/>
      <c r="CA135" s="219"/>
      <c r="CB135" s="219"/>
      <c r="CC135" s="219"/>
      <c r="CD135" s="219"/>
      <c r="CE135" s="47"/>
      <c r="CF135" s="47"/>
      <c r="CG135" s="47"/>
      <c r="CH135" s="47"/>
      <c r="CI135" s="47"/>
      <c r="CJ135" s="47"/>
      <c r="CK135" s="47"/>
      <c r="CL135" s="47"/>
      <c r="CM135" s="47"/>
      <c r="CN135" s="47"/>
      <c r="CO135" s="47"/>
      <c r="CP135" s="47"/>
      <c r="CQ135" s="47"/>
    </row>
    <row r="136" spans="1:108" s="543" customFormat="1" ht="67.5" customHeight="1" x14ac:dyDescent="0.2">
      <c r="A136" s="326" t="s">
        <v>204</v>
      </c>
      <c r="B136" s="195" t="s">
        <v>1169</v>
      </c>
      <c r="C136" s="136" t="s">
        <v>1170</v>
      </c>
      <c r="D136" s="612"/>
      <c r="E136" s="613"/>
      <c r="F136" s="612"/>
      <c r="G136" s="613"/>
      <c r="H136" s="612"/>
      <c r="I136" s="613"/>
      <c r="J136" s="612"/>
      <c r="K136" s="613"/>
      <c r="L136" s="612"/>
      <c r="M136" s="613"/>
      <c r="N136" s="612"/>
      <c r="O136" s="613"/>
      <c r="P136" s="612"/>
      <c r="Q136" s="613"/>
      <c r="R136" s="612"/>
      <c r="S136" s="613"/>
      <c r="T136" s="612"/>
      <c r="U136" s="613"/>
      <c r="V136" s="612"/>
      <c r="W136" s="613"/>
      <c r="X136" s="74"/>
      <c r="Y136" s="538">
        <f t="shared" ref="Y136:Y141" si="26">IF(OR(D136="s",F136="s",H136="s",J136="s",L136="s",N136="s",P136="s",R136="s",T136="s",V136="s"), 0, IF(OR(D136="a",F136="a",H136="a",J136="a",L136="a",N136="a",P136="a",R136="a",T136="a",V136="a"),Z136,0))</f>
        <v>0</v>
      </c>
      <c r="Z136" s="329">
        <f>IF(X136="na",0,10)</f>
        <v>10</v>
      </c>
      <c r="AA136" s="207">
        <f>COUNTIF(D136:W136,"a")+COUNTIF(D136:W136,"s")+COUNTIF(X136:X136,"na")</f>
        <v>0</v>
      </c>
      <c r="AB136" s="560"/>
      <c r="AD136" s="544" t="s">
        <v>205</v>
      </c>
    </row>
    <row r="137" spans="1:108" s="543" customFormat="1" ht="67.5" customHeight="1" x14ac:dyDescent="0.2">
      <c r="A137" s="326" t="s">
        <v>515</v>
      </c>
      <c r="B137" s="195" t="s">
        <v>74</v>
      </c>
      <c r="C137" s="136" t="s">
        <v>1171</v>
      </c>
      <c r="D137" s="606"/>
      <c r="E137" s="607"/>
      <c r="F137" s="606"/>
      <c r="G137" s="607"/>
      <c r="H137" s="606"/>
      <c r="I137" s="607"/>
      <c r="J137" s="606"/>
      <c r="K137" s="607"/>
      <c r="L137" s="606"/>
      <c r="M137" s="607"/>
      <c r="N137" s="606"/>
      <c r="O137" s="607"/>
      <c r="P137" s="606"/>
      <c r="Q137" s="607"/>
      <c r="R137" s="606"/>
      <c r="S137" s="607"/>
      <c r="T137" s="606"/>
      <c r="U137" s="607"/>
      <c r="V137" s="606"/>
      <c r="W137" s="607"/>
      <c r="X137" s="74"/>
      <c r="Y137" s="169">
        <f t="shared" si="26"/>
        <v>0</v>
      </c>
      <c r="Z137" s="329">
        <f>IF(X137="na",0,10)</f>
        <v>10</v>
      </c>
      <c r="AA137" s="207">
        <f>COUNTIF(D137:W137,"a")+COUNTIF(D137:W137,"s")+COUNTIF(X137,"na")</f>
        <v>0</v>
      </c>
      <c r="AB137" s="560"/>
      <c r="AD137" s="544" t="s">
        <v>205</v>
      </c>
    </row>
    <row r="138" spans="1:108" s="543" customFormat="1" ht="67.5" customHeight="1" x14ac:dyDescent="0.2">
      <c r="A138" s="326" t="s">
        <v>515</v>
      </c>
      <c r="B138" s="195" t="s">
        <v>267</v>
      </c>
      <c r="C138" s="136" t="s">
        <v>1172</v>
      </c>
      <c r="D138" s="606"/>
      <c r="E138" s="607"/>
      <c r="F138" s="606"/>
      <c r="G138" s="607"/>
      <c r="H138" s="606"/>
      <c r="I138" s="607"/>
      <c r="J138" s="606"/>
      <c r="K138" s="607"/>
      <c r="L138" s="606"/>
      <c r="M138" s="607"/>
      <c r="N138" s="606"/>
      <c r="O138" s="607"/>
      <c r="P138" s="606"/>
      <c r="Q138" s="607"/>
      <c r="R138" s="606"/>
      <c r="S138" s="607"/>
      <c r="T138" s="606"/>
      <c r="U138" s="607"/>
      <c r="V138" s="606"/>
      <c r="W138" s="607"/>
      <c r="X138" s="44"/>
      <c r="Y138" s="30">
        <f t="shared" si="26"/>
        <v>0</v>
      </c>
      <c r="Z138" s="330">
        <v>10</v>
      </c>
      <c r="AA138" s="39">
        <f>IF((COUNTIF(D138:W138,"a")+COUNTIF(D138:W138,"s"))&gt;0,IF(OR((COUNTIF(D139:W139,"a")+COUNTIF(D139:W139,"s"))),0,COUNTIF(D138:W138,"a")+COUNTIF(D138:W138,"s")),COUNTIF(D138:W138,"a")+COUNTIF(D138:W138,"s"))</f>
        <v>0</v>
      </c>
      <c r="AB138" s="561"/>
      <c r="AD138" s="544" t="s">
        <v>205</v>
      </c>
    </row>
    <row r="139" spans="1:108" s="543" customFormat="1" ht="45" customHeight="1" x14ac:dyDescent="0.2">
      <c r="A139" s="326" t="s">
        <v>204</v>
      </c>
      <c r="B139" s="195" t="s">
        <v>1173</v>
      </c>
      <c r="C139" s="401" t="s">
        <v>1174</v>
      </c>
      <c r="D139" s="606"/>
      <c r="E139" s="607"/>
      <c r="F139" s="606"/>
      <c r="G139" s="607"/>
      <c r="H139" s="606"/>
      <c r="I139" s="607"/>
      <c r="J139" s="606"/>
      <c r="K139" s="607"/>
      <c r="L139" s="606"/>
      <c r="M139" s="607"/>
      <c r="N139" s="606"/>
      <c r="O139" s="607"/>
      <c r="P139" s="606"/>
      <c r="Q139" s="607"/>
      <c r="R139" s="606"/>
      <c r="S139" s="607"/>
      <c r="T139" s="606"/>
      <c r="U139" s="607"/>
      <c r="V139" s="606"/>
      <c r="W139" s="607"/>
      <c r="X139" s="44"/>
      <c r="Y139" s="72">
        <f t="shared" si="26"/>
        <v>0</v>
      </c>
      <c r="Z139" s="330">
        <v>15</v>
      </c>
      <c r="AA139" s="39">
        <f>IF((COUNTIF(D139:W139,"a")+COUNTIF(D139:W139,"s"))&gt;0,IF((COUNTIF(D138:W138,"a")+COUNTIF(D138:W138,"s"))&gt;0,0,COUNTIF(D139:W139,"a")+COUNTIF(D139:W139,"s")), COUNTIF(D139:W139,"a")+COUNTIF(D139:W139,"s"))</f>
        <v>0</v>
      </c>
      <c r="AB139" s="561"/>
      <c r="AD139" s="544"/>
    </row>
    <row r="140" spans="1:108" s="543" customFormat="1" ht="67.5" customHeight="1" x14ac:dyDescent="0.2">
      <c r="A140" s="383" t="s">
        <v>1175</v>
      </c>
      <c r="B140" s="195" t="s">
        <v>1176</v>
      </c>
      <c r="C140" s="136" t="s">
        <v>1177</v>
      </c>
      <c r="D140" s="606"/>
      <c r="E140" s="607"/>
      <c r="F140" s="606"/>
      <c r="G140" s="607"/>
      <c r="H140" s="606"/>
      <c r="I140" s="607"/>
      <c r="J140" s="606"/>
      <c r="K140" s="607"/>
      <c r="L140" s="606"/>
      <c r="M140" s="607"/>
      <c r="N140" s="606"/>
      <c r="O140" s="607"/>
      <c r="P140" s="606"/>
      <c r="Q140" s="607"/>
      <c r="R140" s="606"/>
      <c r="S140" s="607"/>
      <c r="T140" s="606"/>
      <c r="U140" s="607"/>
      <c r="V140" s="606"/>
      <c r="W140" s="607"/>
      <c r="X140" s="44"/>
      <c r="Y140" s="169">
        <f t="shared" si="26"/>
        <v>0</v>
      </c>
      <c r="Z140" s="329">
        <f>IF(X140="na",0,10)</f>
        <v>10</v>
      </c>
      <c r="AA140" s="207">
        <f>COUNTIF(D140:W140,"a")+COUNTIF(D140:W140,"s")</f>
        <v>0</v>
      </c>
      <c r="AB140" s="560"/>
      <c r="AD140" s="544" t="s">
        <v>205</v>
      </c>
    </row>
    <row r="141" spans="1:108" s="543" customFormat="1" ht="45" customHeight="1" thickBot="1" x14ac:dyDescent="0.25">
      <c r="A141" s="383" t="s">
        <v>1175</v>
      </c>
      <c r="B141" s="195" t="s">
        <v>1178</v>
      </c>
      <c r="C141" s="136" t="s">
        <v>1179</v>
      </c>
      <c r="D141" s="606"/>
      <c r="E141" s="607"/>
      <c r="F141" s="606"/>
      <c r="G141" s="607"/>
      <c r="H141" s="606"/>
      <c r="I141" s="607"/>
      <c r="J141" s="606"/>
      <c r="K141" s="607"/>
      <c r="L141" s="606"/>
      <c r="M141" s="607"/>
      <c r="N141" s="606"/>
      <c r="O141" s="607"/>
      <c r="P141" s="606"/>
      <c r="Q141" s="607"/>
      <c r="R141" s="606"/>
      <c r="S141" s="607"/>
      <c r="T141" s="606"/>
      <c r="U141" s="607"/>
      <c r="V141" s="606"/>
      <c r="W141" s="607"/>
      <c r="X141" s="44"/>
      <c r="Y141" s="169">
        <f t="shared" si="26"/>
        <v>0</v>
      </c>
      <c r="Z141" s="329">
        <f>IF(X141="na",0,10)</f>
        <v>10</v>
      </c>
      <c r="AA141" s="207">
        <f>COUNTIF(D141:W141,"a")+COUNTIF(D141:W141,"s")</f>
        <v>0</v>
      </c>
      <c r="AB141" s="560"/>
      <c r="AD141" s="544" t="s">
        <v>205</v>
      </c>
    </row>
    <row r="142" spans="1:108" ht="21" customHeight="1" thickTop="1" thickBot="1" x14ac:dyDescent="0.25">
      <c r="A142" s="326" t="s">
        <v>418</v>
      </c>
      <c r="B142" s="77"/>
      <c r="C142" s="109"/>
      <c r="D142" s="629" t="s">
        <v>436</v>
      </c>
      <c r="E142" s="641"/>
      <c r="F142" s="641"/>
      <c r="G142" s="641"/>
      <c r="H142" s="641"/>
      <c r="I142" s="641"/>
      <c r="J142" s="641"/>
      <c r="K142" s="641"/>
      <c r="L142" s="641"/>
      <c r="M142" s="641"/>
      <c r="N142" s="641"/>
      <c r="O142" s="641"/>
      <c r="P142" s="641"/>
      <c r="Q142" s="641"/>
      <c r="R142" s="641"/>
      <c r="S142" s="641"/>
      <c r="T142" s="641"/>
      <c r="U142" s="641"/>
      <c r="V142" s="641"/>
      <c r="W142" s="641"/>
      <c r="X142" s="642"/>
      <c r="Y142" s="271">
        <f>SUM(Y136:Y141)</f>
        <v>0</v>
      </c>
      <c r="Z142" s="331">
        <f>Z136+Z137+Z139+Z140+Z141</f>
        <v>55</v>
      </c>
      <c r="AD142" s="228"/>
      <c r="BX142" s="219"/>
      <c r="BY142" s="219"/>
      <c r="BZ142" s="219"/>
      <c r="CA142" s="219"/>
      <c r="CB142" s="219"/>
      <c r="CC142" s="219"/>
      <c r="CD142" s="219"/>
      <c r="CE142" s="47"/>
      <c r="CF142" s="47"/>
      <c r="CG142" s="47"/>
      <c r="CH142" s="47"/>
      <c r="CI142" s="47"/>
      <c r="CJ142" s="47"/>
      <c r="CK142" s="47"/>
      <c r="CL142" s="47"/>
      <c r="CM142" s="47"/>
      <c r="CN142" s="47"/>
      <c r="CO142" s="47"/>
      <c r="CP142" s="47"/>
      <c r="CQ142" s="47"/>
    </row>
    <row r="143" spans="1:108" ht="21" customHeight="1" thickBot="1" x14ac:dyDescent="0.25">
      <c r="A143" s="326" t="s">
        <v>418</v>
      </c>
      <c r="B143" s="237"/>
      <c r="C143" s="137"/>
      <c r="D143" s="632"/>
      <c r="E143" s="730"/>
      <c r="F143" s="679">
        <v>40</v>
      </c>
      <c r="G143" s="680"/>
      <c r="H143" s="680"/>
      <c r="I143" s="680"/>
      <c r="J143" s="680"/>
      <c r="K143" s="680"/>
      <c r="L143" s="680"/>
      <c r="M143" s="680"/>
      <c r="N143" s="680"/>
      <c r="O143" s="680"/>
      <c r="P143" s="680"/>
      <c r="Q143" s="680"/>
      <c r="R143" s="680"/>
      <c r="S143" s="680"/>
      <c r="T143" s="680"/>
      <c r="U143" s="680"/>
      <c r="V143" s="680"/>
      <c r="W143" s="680"/>
      <c r="X143" s="680"/>
      <c r="Y143" s="680"/>
      <c r="Z143" s="681"/>
      <c r="AD143" s="228"/>
      <c r="BX143" s="219"/>
      <c r="BY143" s="219"/>
      <c r="BZ143" s="219"/>
      <c r="CA143" s="219"/>
      <c r="CB143" s="219"/>
      <c r="CC143" s="219"/>
      <c r="CD143" s="219"/>
      <c r="CE143" s="47"/>
      <c r="CF143" s="47"/>
      <c r="CG143" s="47"/>
      <c r="CH143" s="47"/>
      <c r="CI143" s="47"/>
      <c r="CJ143" s="47"/>
      <c r="CK143" s="47"/>
      <c r="CL143" s="47"/>
      <c r="CM143" s="47"/>
      <c r="CN143" s="47"/>
      <c r="CO143" s="47"/>
      <c r="CP143" s="47"/>
      <c r="CQ143" s="47"/>
    </row>
    <row r="144" spans="1:108" ht="30" customHeight="1" thickBot="1" x14ac:dyDescent="0.25">
      <c r="A144" s="316"/>
      <c r="B144" s="183" t="s">
        <v>317</v>
      </c>
      <c r="C144" s="143" t="s">
        <v>141</v>
      </c>
      <c r="D144" s="243"/>
      <c r="E144" s="244"/>
      <c r="F144" s="241"/>
      <c r="G144" s="244"/>
      <c r="H144" s="241"/>
      <c r="I144" s="242"/>
      <c r="J144" s="163" t="s">
        <v>435</v>
      </c>
      <c r="K144" s="244"/>
      <c r="L144" s="241"/>
      <c r="M144" s="242"/>
      <c r="N144" s="243"/>
      <c r="O144" s="244"/>
      <c r="P144" s="241"/>
      <c r="Q144" s="242"/>
      <c r="R144" s="243"/>
      <c r="S144" s="244"/>
      <c r="T144" s="241"/>
      <c r="U144" s="242"/>
      <c r="V144" s="243"/>
      <c r="W144" s="242"/>
      <c r="X144" s="273"/>
      <c r="Y144" s="247"/>
      <c r="Z144" s="327"/>
      <c r="AD144" s="228"/>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row>
    <row r="145" spans="1:200" ht="27.95" customHeight="1" thickBot="1" x14ac:dyDescent="0.25">
      <c r="A145" s="326"/>
      <c r="B145" s="172" t="s">
        <v>316</v>
      </c>
      <c r="C145" s="134" t="s">
        <v>266</v>
      </c>
      <c r="D145" s="674"/>
      <c r="E145" s="675"/>
      <c r="F145" s="674"/>
      <c r="G145" s="675"/>
      <c r="H145" s="674"/>
      <c r="I145" s="675"/>
      <c r="J145" s="674"/>
      <c r="K145" s="675"/>
      <c r="L145" s="674"/>
      <c r="M145" s="675"/>
      <c r="N145" s="674"/>
      <c r="O145" s="675"/>
      <c r="P145" s="674"/>
      <c r="Q145" s="675"/>
      <c r="R145" s="674"/>
      <c r="S145" s="675"/>
      <c r="T145" s="674"/>
      <c r="U145" s="675"/>
      <c r="V145" s="674"/>
      <c r="W145" s="675"/>
      <c r="X145" s="38"/>
      <c r="Y145" s="76">
        <f>IF(OR(D145="s",F145="s",H145="s",J145="s",L145="s",N145="s",P145="s",R145="s",T145="s",V145="s"), 0, IF(OR(D145="a",F145="a",H145="a",J145="a",L145="a",N145="a",P145="a",R145="a",T145="a",V145="a"),Z145,0))</f>
        <v>0</v>
      </c>
      <c r="Z145" s="333">
        <v>10</v>
      </c>
      <c r="AA145" s="207">
        <f>COUNTIF(D145:W145,"a")+COUNTIF(D145:W145,"s")</f>
        <v>0</v>
      </c>
      <c r="AB145" s="274"/>
      <c r="AD145" s="228" t="s">
        <v>205</v>
      </c>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row>
    <row r="146" spans="1:200" s="37" customFormat="1" ht="21" customHeight="1" thickTop="1" thickBot="1" x14ac:dyDescent="0.25">
      <c r="A146" s="326"/>
      <c r="B146" s="40"/>
      <c r="C146" s="67"/>
      <c r="D146" s="629" t="s">
        <v>436</v>
      </c>
      <c r="E146" s="641"/>
      <c r="F146" s="641"/>
      <c r="G146" s="641"/>
      <c r="H146" s="641"/>
      <c r="I146" s="641"/>
      <c r="J146" s="641"/>
      <c r="K146" s="641"/>
      <c r="L146" s="641"/>
      <c r="M146" s="641"/>
      <c r="N146" s="641"/>
      <c r="O146" s="641"/>
      <c r="P146" s="641"/>
      <c r="Q146" s="641"/>
      <c r="R146" s="641"/>
      <c r="S146" s="641"/>
      <c r="T146" s="641"/>
      <c r="U146" s="641"/>
      <c r="V146" s="641"/>
      <c r="W146" s="641"/>
      <c r="X146" s="642"/>
      <c r="Y146" s="1">
        <f>SUM(Y145)</f>
        <v>0</v>
      </c>
      <c r="Z146" s="331">
        <f>SUM(Z145)</f>
        <v>10</v>
      </c>
      <c r="AA146" s="207"/>
      <c r="AB146" s="47"/>
      <c r="AC146" s="219"/>
      <c r="AD146" s="228"/>
      <c r="AE146" s="219"/>
      <c r="AF146" s="219"/>
      <c r="AG146" s="219"/>
      <c r="AH146" s="219"/>
      <c r="AI146" s="219"/>
      <c r="AJ146" s="219"/>
      <c r="AK146" s="219"/>
      <c r="AL146" s="219"/>
      <c r="AM146" s="219"/>
      <c r="AN146" s="219"/>
      <c r="AO146" s="219"/>
      <c r="AP146" s="219"/>
      <c r="AQ146" s="219"/>
      <c r="AR146" s="219"/>
      <c r="AS146" s="219"/>
      <c r="AT146" s="219"/>
      <c r="AU146" s="219"/>
      <c r="AV146" s="219"/>
      <c r="AW146" s="219"/>
      <c r="AX146" s="219"/>
      <c r="AY146" s="219"/>
      <c r="AZ146" s="219"/>
      <c r="BA146" s="219"/>
      <c r="BB146" s="219"/>
      <c r="BC146" s="219"/>
      <c r="BD146" s="219"/>
      <c r="BE146" s="219"/>
      <c r="BF146" s="219"/>
      <c r="BG146" s="219"/>
      <c r="BH146" s="219"/>
      <c r="BI146" s="219"/>
      <c r="BJ146" s="219"/>
      <c r="BK146" s="219"/>
      <c r="BL146" s="219"/>
      <c r="BM146" s="219"/>
      <c r="BN146" s="219"/>
      <c r="BO146" s="219"/>
      <c r="BP146" s="219"/>
      <c r="BQ146" s="219"/>
      <c r="BR146" s="219"/>
      <c r="BS146" s="219"/>
      <c r="BT146" s="219"/>
      <c r="BU146" s="219"/>
      <c r="BV146" s="219"/>
      <c r="BW146" s="219"/>
      <c r="BX146" s="47"/>
      <c r="BY146" s="47"/>
      <c r="BZ146" s="47"/>
      <c r="CA146" s="47"/>
      <c r="CB146" s="47"/>
      <c r="CC146" s="47"/>
      <c r="CD146" s="47"/>
      <c r="CE146" s="47"/>
      <c r="CF146" s="47"/>
      <c r="CG146" s="47"/>
      <c r="CH146" s="47"/>
      <c r="CI146" s="47"/>
      <c r="CJ146" s="47"/>
      <c r="CK146" s="47"/>
      <c r="CL146" s="47"/>
      <c r="CM146" s="47"/>
      <c r="CN146" s="47"/>
      <c r="CO146" s="47"/>
      <c r="CP146" s="47"/>
      <c r="CQ146" s="47"/>
      <c r="CR146" s="47"/>
      <c r="CS146" s="47"/>
      <c r="CT146" s="47"/>
      <c r="CU146" s="47"/>
      <c r="CV146" s="47"/>
      <c r="CW146" s="47"/>
      <c r="CX146" s="47"/>
      <c r="CY146" s="47"/>
      <c r="CZ146" s="47"/>
      <c r="DA146" s="47"/>
      <c r="DB146" s="47"/>
      <c r="DC146" s="47"/>
      <c r="DD146" s="47"/>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row>
    <row r="147" spans="1:200" s="37" customFormat="1" ht="21" customHeight="1" thickBot="1" x14ac:dyDescent="0.25">
      <c r="A147" s="324"/>
      <c r="B147" s="367"/>
      <c r="C147" s="525"/>
      <c r="D147" s="632"/>
      <c r="E147" s="633"/>
      <c r="F147" s="734">
        <v>10</v>
      </c>
      <c r="G147" s="667"/>
      <c r="H147" s="667"/>
      <c r="I147" s="667"/>
      <c r="J147" s="667"/>
      <c r="K147" s="667"/>
      <c r="L147" s="667"/>
      <c r="M147" s="667"/>
      <c r="N147" s="667"/>
      <c r="O147" s="667"/>
      <c r="P147" s="667"/>
      <c r="Q147" s="667"/>
      <c r="R147" s="667"/>
      <c r="S147" s="667"/>
      <c r="T147" s="667"/>
      <c r="U147" s="667"/>
      <c r="V147" s="667"/>
      <c r="W147" s="667"/>
      <c r="X147" s="667"/>
      <c r="Y147" s="667"/>
      <c r="Z147" s="668"/>
      <c r="AA147" s="207"/>
      <c r="AB147" s="47"/>
      <c r="AC147" s="219"/>
      <c r="AD147" s="228"/>
      <c r="AE147" s="219"/>
      <c r="AF147" s="219"/>
      <c r="AG147" s="219"/>
      <c r="AH147" s="219"/>
      <c r="AI147" s="219"/>
      <c r="AJ147" s="219"/>
      <c r="AK147" s="219"/>
      <c r="AL147" s="219"/>
      <c r="AM147" s="219"/>
      <c r="AN147" s="219"/>
      <c r="AO147" s="219"/>
      <c r="AP147" s="219"/>
      <c r="AQ147" s="219"/>
      <c r="AR147" s="219"/>
      <c r="AS147" s="219"/>
      <c r="AT147" s="219"/>
      <c r="AU147" s="219"/>
      <c r="AV147" s="219"/>
      <c r="AW147" s="219"/>
      <c r="AX147" s="219"/>
      <c r="AY147" s="219"/>
      <c r="AZ147" s="219"/>
      <c r="BA147" s="219"/>
      <c r="BB147" s="219"/>
      <c r="BC147" s="219"/>
      <c r="BD147" s="219"/>
      <c r="BE147" s="219"/>
      <c r="BF147" s="219"/>
      <c r="BG147" s="219"/>
      <c r="BH147" s="219"/>
      <c r="BI147" s="219"/>
      <c r="BJ147" s="219"/>
      <c r="BK147" s="219"/>
      <c r="BL147" s="219"/>
      <c r="BM147" s="219"/>
      <c r="BN147" s="219"/>
      <c r="BO147" s="219"/>
      <c r="BP147" s="219"/>
      <c r="BQ147" s="219"/>
      <c r="BR147" s="219"/>
      <c r="BS147" s="219"/>
      <c r="BT147" s="219"/>
      <c r="BU147" s="219"/>
      <c r="BV147" s="219"/>
      <c r="BW147" s="219"/>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row>
    <row r="148" spans="1:200" ht="33" customHeight="1" thickBot="1" x14ac:dyDescent="0.25">
      <c r="A148" s="316"/>
      <c r="B148" s="352" t="s">
        <v>318</v>
      </c>
      <c r="C148" s="785" t="s">
        <v>265</v>
      </c>
      <c r="D148" s="786"/>
      <c r="E148" s="786"/>
      <c r="F148" s="786"/>
      <c r="G148" s="786"/>
      <c r="H148" s="786"/>
      <c r="I148" s="786"/>
      <c r="J148" s="786"/>
      <c r="K148" s="786"/>
      <c r="L148" s="786"/>
      <c r="M148" s="786"/>
      <c r="N148" s="786"/>
      <c r="O148" s="786"/>
      <c r="P148" s="786"/>
      <c r="Q148" s="786"/>
      <c r="R148" s="786"/>
      <c r="S148" s="786"/>
      <c r="T148" s="786"/>
      <c r="U148" s="786"/>
      <c r="V148" s="786"/>
      <c r="W148" s="786"/>
      <c r="X148" s="786"/>
      <c r="Y148" s="786"/>
      <c r="Z148" s="787"/>
      <c r="AD148" s="228"/>
      <c r="BX148" s="47"/>
      <c r="BY148" s="47"/>
      <c r="BZ148" s="47"/>
      <c r="CA148" s="47"/>
      <c r="CB148" s="47"/>
      <c r="CC148" s="47"/>
      <c r="CD148" s="47"/>
      <c r="CE148" s="47"/>
      <c r="CF148" s="47"/>
      <c r="CG148" s="47"/>
      <c r="CH148" s="47"/>
      <c r="CI148" s="47"/>
      <c r="CJ148" s="47"/>
      <c r="CK148" s="47"/>
      <c r="CL148" s="47"/>
      <c r="CM148" s="47"/>
      <c r="CN148" s="47"/>
      <c r="CO148" s="47"/>
      <c r="CP148" s="47"/>
      <c r="CQ148" s="47"/>
      <c r="CR148" s="47"/>
      <c r="CS148" s="47"/>
      <c r="CT148" s="47"/>
      <c r="CU148" s="47"/>
      <c r="CV148" s="47"/>
      <c r="CW148" s="47"/>
      <c r="CX148" s="47"/>
      <c r="CY148" s="47"/>
      <c r="CZ148" s="47"/>
      <c r="DA148" s="47"/>
      <c r="DB148" s="47"/>
      <c r="DC148" s="47"/>
      <c r="DD148" s="47"/>
    </row>
    <row r="149" spans="1:200" ht="30" customHeight="1" thickBot="1" x14ac:dyDescent="0.25">
      <c r="A149" s="326"/>
      <c r="B149" s="178" t="s">
        <v>319</v>
      </c>
      <c r="C149" s="142" t="s">
        <v>408</v>
      </c>
      <c r="D149" s="6"/>
      <c r="E149" s="7"/>
      <c r="F149" s="8"/>
      <c r="G149" s="9"/>
      <c r="H149" s="12" t="s">
        <v>435</v>
      </c>
      <c r="I149" s="7"/>
      <c r="J149" s="81"/>
      <c r="K149" s="9"/>
      <c r="L149" s="6"/>
      <c r="M149" s="7"/>
      <c r="N149" s="12" t="s">
        <v>435</v>
      </c>
      <c r="O149" s="9"/>
      <c r="P149" s="6"/>
      <c r="Q149" s="7"/>
      <c r="R149" s="8"/>
      <c r="S149" s="9"/>
      <c r="T149" s="6"/>
      <c r="U149" s="7"/>
      <c r="V149" s="8"/>
      <c r="W149" s="9"/>
      <c r="X149" s="17"/>
      <c r="Y149" s="13"/>
      <c r="Z149" s="332"/>
      <c r="AD149" s="228"/>
      <c r="BX149" s="47"/>
      <c r="BY149" s="47"/>
      <c r="BZ149" s="47"/>
      <c r="CA149" s="47"/>
      <c r="CB149" s="47"/>
      <c r="CC149" s="47"/>
      <c r="CD149" s="47"/>
      <c r="CE149" s="47"/>
      <c r="CF149" s="47"/>
      <c r="CG149" s="47"/>
      <c r="CH149" s="47"/>
      <c r="CI149" s="47"/>
      <c r="CJ149" s="47"/>
      <c r="CK149" s="47"/>
      <c r="CL149" s="47"/>
      <c r="CM149" s="47"/>
      <c r="CN149" s="47"/>
      <c r="CO149" s="47"/>
      <c r="CP149" s="47"/>
      <c r="CQ149" s="47"/>
      <c r="CR149" s="47"/>
      <c r="CS149" s="47"/>
      <c r="CT149" s="47"/>
      <c r="CU149" s="47"/>
      <c r="CV149" s="47"/>
      <c r="CW149" s="47"/>
      <c r="CX149" s="47"/>
      <c r="CY149" s="47"/>
      <c r="CZ149" s="47"/>
      <c r="DA149" s="47"/>
      <c r="DB149" s="47"/>
      <c r="DC149" s="47"/>
      <c r="DD149" s="47"/>
    </row>
    <row r="150" spans="1:200" ht="27.95" customHeight="1" x14ac:dyDescent="0.2">
      <c r="A150" s="326" t="s">
        <v>515</v>
      </c>
      <c r="B150" s="175" t="s">
        <v>320</v>
      </c>
      <c r="C150" s="124" t="s">
        <v>1136</v>
      </c>
      <c r="D150" s="649"/>
      <c r="E150" s="650"/>
      <c r="F150" s="649"/>
      <c r="G150" s="650"/>
      <c r="H150" s="649"/>
      <c r="I150" s="650"/>
      <c r="J150" s="649"/>
      <c r="K150" s="650"/>
      <c r="L150" s="649"/>
      <c r="M150" s="650"/>
      <c r="N150" s="649"/>
      <c r="O150" s="650"/>
      <c r="P150" s="649"/>
      <c r="Q150" s="650"/>
      <c r="R150" s="649"/>
      <c r="S150" s="650"/>
      <c r="T150" s="649"/>
      <c r="U150" s="650"/>
      <c r="V150" s="649"/>
      <c r="W150" s="650"/>
      <c r="X150" s="38"/>
      <c r="Y150" s="76">
        <f>IF(OR(D150="s",F150="s",H150="s",J150="s",L150="s",N150="s",P150="s",R150="s",T150="s",V150="s"), 0, IF(OR(D150="a",F150="a",H150="a",J150="a",L150="a",N150="a",P150="a",R150="a",T150="a",V150="a"),Z150,0))</f>
        <v>0</v>
      </c>
      <c r="Z150" s="333">
        <v>10</v>
      </c>
      <c r="AA150" s="207">
        <f>COUNTIF(D150:W150,"a")+COUNTIF(D150:W150,"s")</f>
        <v>0</v>
      </c>
      <c r="AB150" s="274"/>
      <c r="AD150" s="228" t="s">
        <v>205</v>
      </c>
      <c r="BX150" s="47"/>
      <c r="BY150" s="47"/>
      <c r="BZ150" s="47"/>
      <c r="CA150" s="47"/>
      <c r="CB150" s="47"/>
      <c r="CC150" s="47"/>
      <c r="CD150" s="47"/>
      <c r="CE150" s="47"/>
      <c r="CF150" s="47"/>
      <c r="CG150" s="47"/>
      <c r="CH150" s="47"/>
      <c r="CI150" s="47"/>
      <c r="CJ150" s="47"/>
      <c r="CK150" s="47"/>
      <c r="CL150" s="47"/>
      <c r="CM150" s="47"/>
      <c r="CN150" s="47"/>
      <c r="CO150" s="47"/>
      <c r="CP150" s="47"/>
      <c r="CQ150" s="47"/>
      <c r="CR150" s="47"/>
      <c r="CS150" s="47"/>
      <c r="CT150" s="47"/>
      <c r="CU150" s="47"/>
      <c r="CV150" s="47"/>
      <c r="CW150" s="47"/>
      <c r="CX150" s="47"/>
      <c r="CY150" s="47"/>
      <c r="CZ150" s="47"/>
      <c r="DA150" s="47"/>
      <c r="DB150" s="47"/>
      <c r="DC150" s="47"/>
      <c r="DD150" s="47"/>
    </row>
    <row r="151" spans="1:200" ht="27.95" customHeight="1" x14ac:dyDescent="0.2">
      <c r="A151" s="326"/>
      <c r="B151" s="176" t="s">
        <v>321</v>
      </c>
      <c r="C151" s="125" t="s">
        <v>514</v>
      </c>
      <c r="D151" s="606"/>
      <c r="E151" s="607"/>
      <c r="F151" s="606"/>
      <c r="G151" s="607"/>
      <c r="H151" s="606"/>
      <c r="I151" s="607"/>
      <c r="J151" s="606"/>
      <c r="K151" s="607"/>
      <c r="L151" s="606"/>
      <c r="M151" s="607"/>
      <c r="N151" s="606"/>
      <c r="O151" s="607"/>
      <c r="P151" s="606"/>
      <c r="Q151" s="607"/>
      <c r="R151" s="606"/>
      <c r="S151" s="607"/>
      <c r="T151" s="606"/>
      <c r="U151" s="607"/>
      <c r="V151" s="606"/>
      <c r="W151" s="607"/>
      <c r="X151" s="38"/>
      <c r="Y151" s="169">
        <f>IF(OR(D151="s",F151="s",H151="s",J151="s",L151="s",N151="s",P151="s",R151="s",T151="s",V151="s"), 0, IF(OR(D151="a",F151="a",H151="a",J151="a",L151="a",N151="a",P151="a",R151="a",T151="a",V151="a"),Z151,0))</f>
        <v>0</v>
      </c>
      <c r="Z151" s="330">
        <v>10</v>
      </c>
      <c r="AA151" s="207">
        <f>COUNTIF(D151:W151,"a")+COUNTIF(D151:W151,"s")</f>
        <v>0</v>
      </c>
      <c r="AB151" s="274"/>
      <c r="AD151" s="228" t="s">
        <v>205</v>
      </c>
      <c r="BX151" s="47"/>
      <c r="BY151" s="47"/>
      <c r="BZ151" s="47"/>
      <c r="CA151" s="47"/>
      <c r="CB151" s="47"/>
      <c r="CC151" s="47"/>
      <c r="CD151" s="47"/>
      <c r="CE151" s="47"/>
      <c r="CF151" s="47"/>
      <c r="CG151" s="47"/>
      <c r="CH151" s="47"/>
      <c r="CI151" s="47"/>
      <c r="CJ151" s="47"/>
      <c r="CK151" s="47"/>
      <c r="CL151" s="47"/>
      <c r="CM151" s="47"/>
      <c r="CN151" s="47"/>
      <c r="CO151" s="47"/>
      <c r="CP151" s="47"/>
      <c r="CQ151" s="47"/>
      <c r="CR151" s="47"/>
      <c r="CS151" s="47"/>
      <c r="CT151" s="47"/>
      <c r="CU151" s="47"/>
      <c r="CV151" s="47"/>
      <c r="CW151" s="47"/>
      <c r="CX151" s="47"/>
      <c r="CY151" s="47"/>
      <c r="CZ151" s="47"/>
      <c r="DA151" s="47"/>
      <c r="DB151" s="47"/>
      <c r="DC151" s="47"/>
      <c r="DD151" s="47"/>
    </row>
    <row r="152" spans="1:200" ht="27.95" customHeight="1" x14ac:dyDescent="0.2">
      <c r="A152" s="326"/>
      <c r="B152" s="176" t="s">
        <v>322</v>
      </c>
      <c r="C152" s="125" t="s">
        <v>138</v>
      </c>
      <c r="D152" s="606"/>
      <c r="E152" s="607"/>
      <c r="F152" s="606"/>
      <c r="G152" s="607"/>
      <c r="H152" s="606"/>
      <c r="I152" s="607"/>
      <c r="J152" s="606"/>
      <c r="K152" s="607"/>
      <c r="L152" s="606"/>
      <c r="M152" s="607"/>
      <c r="N152" s="606"/>
      <c r="O152" s="607"/>
      <c r="P152" s="606"/>
      <c r="Q152" s="607"/>
      <c r="R152" s="606"/>
      <c r="S152" s="607"/>
      <c r="T152" s="606"/>
      <c r="U152" s="607"/>
      <c r="V152" s="606"/>
      <c r="W152" s="607"/>
      <c r="X152" s="38"/>
      <c r="Y152" s="169">
        <f>IF(OR(D152="s",F152="s",H152="s",J152="s",L152="s",N152="s",P152="s",R152="s",T152="s",V152="s"), 0, IF(OR(D152="a",F152="a",H152="a",J152="a",L152="a",N152="a",P152="a",R152="a",T152="a",V152="a"),Z152,0))</f>
        <v>0</v>
      </c>
      <c r="Z152" s="330">
        <v>10</v>
      </c>
      <c r="AA152" s="207">
        <f>COUNTIF(D152:W152,"a")+COUNTIF(D152:W152,"s")</f>
        <v>0</v>
      </c>
      <c r="AB152" s="274"/>
      <c r="AD152" s="228" t="s">
        <v>205</v>
      </c>
      <c r="BX152" s="47"/>
      <c r="BY152" s="47"/>
      <c r="BZ152" s="47"/>
      <c r="CA152" s="47"/>
      <c r="CB152" s="47"/>
      <c r="CC152" s="47"/>
      <c r="CD152" s="47"/>
      <c r="CE152" s="47"/>
      <c r="CF152" s="47"/>
      <c r="CG152" s="47"/>
      <c r="CH152" s="47"/>
      <c r="CI152" s="47"/>
      <c r="CJ152" s="47"/>
      <c r="CK152" s="47"/>
      <c r="CL152" s="47"/>
      <c r="CM152" s="47"/>
      <c r="CN152" s="47"/>
      <c r="CO152" s="47"/>
      <c r="CP152" s="47"/>
      <c r="CQ152" s="47"/>
      <c r="CR152" s="47"/>
      <c r="CS152" s="47"/>
      <c r="CT152" s="47"/>
      <c r="CU152" s="47"/>
      <c r="CV152" s="47"/>
      <c r="CW152" s="47"/>
      <c r="CX152" s="47"/>
      <c r="CY152" s="47"/>
      <c r="CZ152" s="47"/>
      <c r="DA152" s="47"/>
      <c r="DB152" s="47"/>
      <c r="DC152" s="47"/>
      <c r="DD152" s="47"/>
    </row>
    <row r="153" spans="1:200" ht="27.95" customHeight="1" x14ac:dyDescent="0.15">
      <c r="A153" s="326"/>
      <c r="B153" s="176" t="s">
        <v>323</v>
      </c>
      <c r="C153" s="126" t="s">
        <v>226</v>
      </c>
      <c r="D153" s="580"/>
      <c r="E153" s="581"/>
      <c r="F153" s="580"/>
      <c r="G153" s="581"/>
      <c r="H153" s="580"/>
      <c r="I153" s="581"/>
      <c r="J153" s="580"/>
      <c r="K153" s="581"/>
      <c r="L153" s="580"/>
      <c r="M153" s="581"/>
      <c r="N153" s="580"/>
      <c r="O153" s="581"/>
      <c r="P153" s="580"/>
      <c r="Q153" s="581"/>
      <c r="R153" s="580"/>
      <c r="S153" s="581"/>
      <c r="T153" s="580"/>
      <c r="U153" s="581"/>
      <c r="V153" s="580"/>
      <c r="W153" s="581"/>
      <c r="X153" s="38"/>
      <c r="Y153" s="535">
        <f>IF(OR(D153="s",F153="s",H153="s",J153="s",L153="s",N153="s",P153="s",R153="s",T153="s",V153="s"), 0, IF(OR(D153="a",F153="a",H153="a",J153="a",L153="a",N153="a",P153="a",R153="a",T153="a",V153="a"),Z153,0))</f>
        <v>0</v>
      </c>
      <c r="Z153" s="334">
        <v>10</v>
      </c>
      <c r="AA153" s="207">
        <f>COUNTIF(D153:W153,"a")+COUNTIF(D153:W153,"s")</f>
        <v>0</v>
      </c>
      <c r="AB153" s="274"/>
      <c r="AD153" s="228" t="s">
        <v>205</v>
      </c>
      <c r="BX153" s="47"/>
      <c r="BY153" s="47"/>
      <c r="BZ153" s="47"/>
      <c r="CA153" s="47"/>
      <c r="CB153" s="47"/>
      <c r="CC153" s="47"/>
      <c r="CD153" s="47"/>
      <c r="CE153" s="47"/>
      <c r="CF153" s="47"/>
      <c r="CG153" s="47"/>
      <c r="CH153" s="47"/>
      <c r="CI153" s="47"/>
      <c r="CJ153" s="47"/>
      <c r="CK153" s="47"/>
      <c r="CL153" s="47"/>
      <c r="CM153" s="47"/>
      <c r="CN153" s="47"/>
      <c r="CO153" s="47"/>
      <c r="CP153" s="47"/>
      <c r="CQ153" s="47"/>
      <c r="CR153" s="47"/>
      <c r="CS153" s="47"/>
      <c r="CT153" s="47"/>
      <c r="CU153" s="47"/>
      <c r="CV153" s="47"/>
      <c r="CW153" s="47"/>
      <c r="CX153" s="47"/>
      <c r="CY153" s="47"/>
      <c r="CZ153" s="47"/>
      <c r="DA153" s="47"/>
      <c r="DB153" s="47"/>
      <c r="DC153" s="47"/>
      <c r="DD153" s="47"/>
    </row>
    <row r="154" spans="1:200" ht="45" customHeight="1" thickBot="1" x14ac:dyDescent="0.2">
      <c r="A154" s="326"/>
      <c r="B154" s="176" t="s">
        <v>324</v>
      </c>
      <c r="C154" s="126" t="s">
        <v>478</v>
      </c>
      <c r="D154" s="563"/>
      <c r="E154" s="568"/>
      <c r="F154" s="563"/>
      <c r="G154" s="568"/>
      <c r="H154" s="563"/>
      <c r="I154" s="568"/>
      <c r="J154" s="563"/>
      <c r="K154" s="568"/>
      <c r="L154" s="563"/>
      <c r="M154" s="568"/>
      <c r="N154" s="563"/>
      <c r="O154" s="568"/>
      <c r="P154" s="563"/>
      <c r="Q154" s="568"/>
      <c r="R154" s="563"/>
      <c r="S154" s="568"/>
      <c r="T154" s="563"/>
      <c r="U154" s="568"/>
      <c r="V154" s="563"/>
      <c r="W154" s="568"/>
      <c r="X154" s="38"/>
      <c r="Y154" s="535">
        <f>IF(OR(D154="s",F154="s",H154="s",J154="s",L154="s",N154="s",P154="s",R154="s",T154="s",V154="s"), 0, IF(OR(D154="a",F154="a",H154="a",J154="a",L154="a",N154="a",P154="a",R154="a",T154="a",V154="a"),Z154,0))</f>
        <v>0</v>
      </c>
      <c r="Z154" s="334">
        <v>10</v>
      </c>
      <c r="AA154" s="207">
        <f>COUNTIF(D154:W154,"a")+COUNTIF(D154:W154,"s")</f>
        <v>0</v>
      </c>
      <c r="AB154" s="274"/>
      <c r="AD154" s="228" t="s">
        <v>205</v>
      </c>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row>
    <row r="155" spans="1:200" ht="21" customHeight="1" thickTop="1" thickBot="1" x14ac:dyDescent="0.25">
      <c r="A155" s="326"/>
      <c r="B155" s="77"/>
      <c r="C155" s="109"/>
      <c r="D155" s="629" t="s">
        <v>436</v>
      </c>
      <c r="E155" s="641"/>
      <c r="F155" s="641"/>
      <c r="G155" s="641"/>
      <c r="H155" s="641"/>
      <c r="I155" s="641"/>
      <c r="J155" s="641"/>
      <c r="K155" s="641"/>
      <c r="L155" s="641"/>
      <c r="M155" s="641"/>
      <c r="N155" s="641"/>
      <c r="O155" s="641"/>
      <c r="P155" s="641"/>
      <c r="Q155" s="641"/>
      <c r="R155" s="641"/>
      <c r="S155" s="641"/>
      <c r="T155" s="641"/>
      <c r="U155" s="641"/>
      <c r="V155" s="641"/>
      <c r="W155" s="641"/>
      <c r="X155" s="642"/>
      <c r="Y155" s="1">
        <f>SUM(Y150:Y154)</f>
        <v>0</v>
      </c>
      <c r="Z155" s="331">
        <f>SUM(Z150:Z154)</f>
        <v>50</v>
      </c>
      <c r="AD155" s="228"/>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row>
    <row r="156" spans="1:200" ht="21" customHeight="1" thickBot="1" x14ac:dyDescent="0.25">
      <c r="A156" s="324"/>
      <c r="B156" s="257"/>
      <c r="C156" s="258"/>
      <c r="D156" s="632"/>
      <c r="E156" s="633"/>
      <c r="F156" s="838">
        <v>50</v>
      </c>
      <c r="G156" s="667"/>
      <c r="H156" s="667"/>
      <c r="I156" s="667"/>
      <c r="J156" s="667"/>
      <c r="K156" s="667"/>
      <c r="L156" s="667"/>
      <c r="M156" s="667"/>
      <c r="N156" s="667"/>
      <c r="O156" s="667"/>
      <c r="P156" s="667"/>
      <c r="Q156" s="667"/>
      <c r="R156" s="667"/>
      <c r="S156" s="667"/>
      <c r="T156" s="667"/>
      <c r="U156" s="667"/>
      <c r="V156" s="667"/>
      <c r="W156" s="667"/>
      <c r="X156" s="667"/>
      <c r="Y156" s="667"/>
      <c r="Z156" s="668"/>
      <c r="AD156" s="228"/>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row>
    <row r="157" spans="1:200" ht="30" customHeight="1" thickBot="1" x14ac:dyDescent="0.25">
      <c r="A157" s="316"/>
      <c r="B157" s="240" t="s">
        <v>329</v>
      </c>
      <c r="C157" s="249" t="s">
        <v>1024</v>
      </c>
      <c r="D157" s="241"/>
      <c r="E157" s="242"/>
      <c r="F157" s="243"/>
      <c r="G157" s="244"/>
      <c r="H157" s="160"/>
      <c r="I157" s="250"/>
      <c r="J157" s="251"/>
      <c r="K157" s="252"/>
      <c r="L157" s="253"/>
      <c r="M157" s="250"/>
      <c r="N157" s="254"/>
      <c r="O157" s="252"/>
      <c r="P157" s="253"/>
      <c r="Q157" s="250"/>
      <c r="R157" s="243"/>
      <c r="S157" s="244"/>
      <c r="T157" s="241"/>
      <c r="U157" s="242"/>
      <c r="V157" s="243"/>
      <c r="W157" s="244"/>
      <c r="X157" s="255"/>
      <c r="Y157" s="256"/>
      <c r="Z157" s="339"/>
      <c r="AD157" s="228"/>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row>
    <row r="158" spans="1:200" ht="30" customHeight="1" x14ac:dyDescent="0.2">
      <c r="A158" s="326"/>
      <c r="B158" s="173"/>
      <c r="C158" s="478" t="s">
        <v>1025</v>
      </c>
      <c r="D158" s="623"/>
      <c r="E158" s="623"/>
      <c r="F158" s="623"/>
      <c r="G158" s="623"/>
      <c r="H158" s="623"/>
      <c r="I158" s="623"/>
      <c r="J158" s="623"/>
      <c r="K158" s="623"/>
      <c r="L158" s="623"/>
      <c r="M158" s="623"/>
      <c r="N158" s="623"/>
      <c r="O158" s="623"/>
      <c r="P158" s="623"/>
      <c r="Q158" s="623"/>
      <c r="R158" s="623"/>
      <c r="S158" s="623"/>
      <c r="T158" s="623"/>
      <c r="U158" s="623"/>
      <c r="V158" s="623"/>
      <c r="W158" s="623"/>
      <c r="X158" s="623"/>
      <c r="Y158" s="623"/>
      <c r="Z158" s="624"/>
      <c r="AA158" s="39"/>
      <c r="BX158" s="219"/>
      <c r="BY158" s="219"/>
      <c r="BZ158" s="219"/>
      <c r="CA158" s="219"/>
      <c r="CB158" s="219"/>
      <c r="CC158" s="219"/>
      <c r="CD158" s="219"/>
      <c r="CE158" s="219"/>
    </row>
    <row r="159" spans="1:200" ht="67.7" customHeight="1" x14ac:dyDescent="0.2">
      <c r="A159" s="326"/>
      <c r="B159" s="176" t="s">
        <v>1026</v>
      </c>
      <c r="C159" s="119" t="s">
        <v>1027</v>
      </c>
      <c r="D159" s="606"/>
      <c r="E159" s="607"/>
      <c r="F159" s="606"/>
      <c r="G159" s="607"/>
      <c r="H159" s="606"/>
      <c r="I159" s="607"/>
      <c r="J159" s="606"/>
      <c r="K159" s="607"/>
      <c r="L159" s="606"/>
      <c r="M159" s="607"/>
      <c r="N159" s="606"/>
      <c r="O159" s="607"/>
      <c r="P159" s="606"/>
      <c r="Q159" s="607"/>
      <c r="R159" s="606"/>
      <c r="S159" s="607"/>
      <c r="T159" s="606"/>
      <c r="U159" s="607"/>
      <c r="V159" s="606"/>
      <c r="W159" s="607"/>
      <c r="X159" s="74"/>
      <c r="Y159" s="169">
        <f t="shared" ref="Y159:Y174" si="27">IF(OR(D159="s",F159="s",H159="s",J159="s",L159="s",N159="s",P159="s",R159="s",T159="s",V159="s"), 0, IF(OR(D159="a",F159="a",H159="a",J159="a",L159="a",N159="a",P159="a",R159="a",T159="a",V159="a"),Z159,0))</f>
        <v>0</v>
      </c>
      <c r="Z159" s="330">
        <f>IF(X159="na",0,10)</f>
        <v>10</v>
      </c>
      <c r="AA159" s="39">
        <f>COUNTIF(D159:W159,"a")+COUNTIF(D159:W159,"s")+COUNTIF(X159,"na")</f>
        <v>0</v>
      </c>
      <c r="AB159" s="388"/>
      <c r="AD159" s="228" t="s">
        <v>205</v>
      </c>
      <c r="BX159" s="219"/>
      <c r="BY159" s="219"/>
      <c r="BZ159" s="219"/>
      <c r="CA159" s="219"/>
      <c r="CB159" s="219"/>
      <c r="CC159" s="219"/>
      <c r="CD159" s="219"/>
      <c r="CE159" s="219"/>
      <c r="CF159" s="219"/>
      <c r="CG159" s="47"/>
      <c r="CH159" s="47"/>
      <c r="CI159" s="47"/>
      <c r="CJ159" s="47"/>
      <c r="CK159" s="47"/>
      <c r="CL159" s="47"/>
      <c r="CM159" s="47"/>
    </row>
    <row r="160" spans="1:200" ht="88.5" customHeight="1" x14ac:dyDescent="0.2">
      <c r="A160" s="326"/>
      <c r="B160" s="175" t="s">
        <v>1028</v>
      </c>
      <c r="C160" s="120" t="s">
        <v>1029</v>
      </c>
      <c r="D160" s="606"/>
      <c r="E160" s="607"/>
      <c r="F160" s="606"/>
      <c r="G160" s="607"/>
      <c r="H160" s="606"/>
      <c r="I160" s="607"/>
      <c r="J160" s="606"/>
      <c r="K160" s="607"/>
      <c r="L160" s="606"/>
      <c r="M160" s="607"/>
      <c r="N160" s="606"/>
      <c r="O160" s="607"/>
      <c r="P160" s="606"/>
      <c r="Q160" s="607"/>
      <c r="R160" s="606"/>
      <c r="S160" s="607"/>
      <c r="T160" s="606"/>
      <c r="U160" s="607"/>
      <c r="V160" s="606"/>
      <c r="W160" s="607"/>
      <c r="X160" s="74"/>
      <c r="Y160" s="169">
        <f t="shared" si="27"/>
        <v>0</v>
      </c>
      <c r="Z160" s="330">
        <f>IF(X160="na",0,10)</f>
        <v>10</v>
      </c>
      <c r="AA160" s="39">
        <f>COUNTIF(D160:W160,"a")+COUNTIF(D160:W160,"s")+COUNTIF(X160,"na")</f>
        <v>0</v>
      </c>
      <c r="AB160" s="388"/>
      <c r="AD160" s="228" t="s">
        <v>205</v>
      </c>
      <c r="BX160" s="219"/>
      <c r="BY160" s="219"/>
      <c r="BZ160" s="219"/>
      <c r="CA160" s="219"/>
      <c r="CB160" s="219"/>
      <c r="CC160" s="219"/>
      <c r="CD160" s="219"/>
      <c r="CE160" s="219"/>
      <c r="CF160" s="219"/>
      <c r="CG160" s="47"/>
      <c r="CH160" s="47"/>
      <c r="CI160" s="47"/>
      <c r="CJ160" s="47"/>
      <c r="CK160" s="47"/>
      <c r="CL160" s="47"/>
      <c r="CM160" s="47"/>
    </row>
    <row r="161" spans="1:108" ht="67.7" customHeight="1" x14ac:dyDescent="0.2">
      <c r="A161" s="326"/>
      <c r="B161" s="175" t="s">
        <v>327</v>
      </c>
      <c r="C161" s="120" t="s">
        <v>1030</v>
      </c>
      <c r="D161" s="606"/>
      <c r="E161" s="607"/>
      <c r="F161" s="606"/>
      <c r="G161" s="607"/>
      <c r="H161" s="606"/>
      <c r="I161" s="607"/>
      <c r="J161" s="606"/>
      <c r="K161" s="607"/>
      <c r="L161" s="606"/>
      <c r="M161" s="607"/>
      <c r="N161" s="606"/>
      <c r="O161" s="607"/>
      <c r="P161" s="606"/>
      <c r="Q161" s="607"/>
      <c r="R161" s="606"/>
      <c r="S161" s="607"/>
      <c r="T161" s="606"/>
      <c r="U161" s="607"/>
      <c r="V161" s="606"/>
      <c r="W161" s="607"/>
      <c r="X161" s="44"/>
      <c r="Y161" s="169">
        <f t="shared" si="27"/>
        <v>0</v>
      </c>
      <c r="Z161" s="330">
        <v>10</v>
      </c>
      <c r="AA161" s="39">
        <f t="shared" ref="AA161:AA174" si="28">COUNTIF(D161:W161,"a")+COUNTIF(D161:W161,"s")</f>
        <v>0</v>
      </c>
      <c r="AB161" s="388"/>
      <c r="AD161" s="228"/>
      <c r="BX161" s="219"/>
      <c r="BY161" s="219"/>
      <c r="BZ161" s="219"/>
      <c r="CA161" s="219"/>
      <c r="CB161" s="219"/>
      <c r="CC161" s="219"/>
      <c r="CD161" s="219"/>
      <c r="CE161" s="219"/>
      <c r="CF161" s="219"/>
      <c r="CG161" s="47"/>
      <c r="CH161" s="47"/>
      <c r="CI161" s="47"/>
      <c r="CJ161" s="47"/>
      <c r="CK161" s="47"/>
      <c r="CL161" s="47"/>
      <c r="CM161" s="47"/>
    </row>
    <row r="162" spans="1:108" ht="30" customHeight="1" x14ac:dyDescent="0.2">
      <c r="A162" s="326"/>
      <c r="B162" s="173"/>
      <c r="C162" s="478" t="s">
        <v>1031</v>
      </c>
      <c r="D162" s="623"/>
      <c r="E162" s="623"/>
      <c r="F162" s="623"/>
      <c r="G162" s="623"/>
      <c r="H162" s="623"/>
      <c r="I162" s="623"/>
      <c r="J162" s="623"/>
      <c r="K162" s="623"/>
      <c r="L162" s="623"/>
      <c r="M162" s="623"/>
      <c r="N162" s="623"/>
      <c r="O162" s="623"/>
      <c r="P162" s="623"/>
      <c r="Q162" s="623"/>
      <c r="R162" s="623"/>
      <c r="S162" s="623"/>
      <c r="T162" s="623"/>
      <c r="U162" s="623"/>
      <c r="V162" s="623"/>
      <c r="W162" s="623"/>
      <c r="X162" s="623"/>
      <c r="Y162" s="623"/>
      <c r="Z162" s="624"/>
      <c r="AA162" s="39"/>
      <c r="BX162" s="219"/>
      <c r="BY162" s="219"/>
      <c r="BZ162" s="219"/>
      <c r="CA162" s="219"/>
      <c r="CB162" s="219"/>
      <c r="CC162" s="219"/>
      <c r="CD162" s="219"/>
      <c r="CE162" s="219"/>
    </row>
    <row r="163" spans="1:108" ht="30" customHeight="1" x14ac:dyDescent="0.2">
      <c r="A163" s="326"/>
      <c r="B163" s="173"/>
      <c r="C163" s="478" t="s">
        <v>1032</v>
      </c>
      <c r="D163" s="623"/>
      <c r="E163" s="623"/>
      <c r="F163" s="623"/>
      <c r="G163" s="623"/>
      <c r="H163" s="623"/>
      <c r="I163" s="623"/>
      <c r="J163" s="623"/>
      <c r="K163" s="623"/>
      <c r="L163" s="623"/>
      <c r="M163" s="623"/>
      <c r="N163" s="623"/>
      <c r="O163" s="623"/>
      <c r="P163" s="623"/>
      <c r="Q163" s="623"/>
      <c r="R163" s="623"/>
      <c r="S163" s="623"/>
      <c r="T163" s="623"/>
      <c r="U163" s="623"/>
      <c r="V163" s="623"/>
      <c r="W163" s="623"/>
      <c r="X163" s="623"/>
      <c r="Y163" s="623"/>
      <c r="Z163" s="624"/>
      <c r="AA163" s="39"/>
      <c r="BX163" s="219"/>
      <c r="BY163" s="219"/>
      <c r="BZ163" s="219"/>
      <c r="CA163" s="219"/>
      <c r="CB163" s="219"/>
      <c r="CC163" s="219"/>
      <c r="CD163" s="219"/>
      <c r="CE163" s="219"/>
    </row>
    <row r="164" spans="1:108" ht="45" customHeight="1" x14ac:dyDescent="0.2">
      <c r="A164" s="326"/>
      <c r="B164" s="175" t="s">
        <v>326</v>
      </c>
      <c r="C164" s="120" t="s">
        <v>1033</v>
      </c>
      <c r="D164" s="606"/>
      <c r="E164" s="607"/>
      <c r="F164" s="606"/>
      <c r="G164" s="607"/>
      <c r="H164" s="606"/>
      <c r="I164" s="607"/>
      <c r="J164" s="606"/>
      <c r="K164" s="607"/>
      <c r="L164" s="606"/>
      <c r="M164" s="607"/>
      <c r="N164" s="606"/>
      <c r="O164" s="607"/>
      <c r="P164" s="606"/>
      <c r="Q164" s="607"/>
      <c r="R164" s="606"/>
      <c r="S164" s="607"/>
      <c r="T164" s="606"/>
      <c r="U164" s="607"/>
      <c r="V164" s="606"/>
      <c r="W164" s="607"/>
      <c r="X164" s="44"/>
      <c r="Y164" s="169">
        <f t="shared" si="27"/>
        <v>0</v>
      </c>
      <c r="Z164" s="330">
        <v>10</v>
      </c>
      <c r="AA164" s="39">
        <f t="shared" si="28"/>
        <v>0</v>
      </c>
      <c r="AB164" s="388"/>
      <c r="AD164" s="228"/>
      <c r="BX164" s="219"/>
      <c r="BY164" s="219"/>
      <c r="BZ164" s="219"/>
      <c r="CA164" s="219"/>
      <c r="CB164" s="219"/>
      <c r="CC164" s="219"/>
      <c r="CD164" s="219"/>
      <c r="CE164" s="219"/>
      <c r="CF164" s="219"/>
      <c r="CG164" s="47"/>
      <c r="CH164" s="47"/>
      <c r="CI164" s="47"/>
      <c r="CJ164" s="47"/>
      <c r="CK164" s="47"/>
      <c r="CL164" s="47"/>
      <c r="CM164" s="47"/>
    </row>
    <row r="165" spans="1:108" ht="30" customHeight="1" x14ac:dyDescent="0.2">
      <c r="A165" s="326"/>
      <c r="B165" s="173"/>
      <c r="C165" s="478" t="s">
        <v>1034</v>
      </c>
      <c r="D165" s="623"/>
      <c r="E165" s="623"/>
      <c r="F165" s="623"/>
      <c r="G165" s="623"/>
      <c r="H165" s="623"/>
      <c r="I165" s="623"/>
      <c r="J165" s="623"/>
      <c r="K165" s="623"/>
      <c r="L165" s="623"/>
      <c r="M165" s="623"/>
      <c r="N165" s="623"/>
      <c r="O165" s="623"/>
      <c r="P165" s="623"/>
      <c r="Q165" s="623"/>
      <c r="R165" s="623"/>
      <c r="S165" s="623"/>
      <c r="T165" s="623"/>
      <c r="U165" s="623"/>
      <c r="V165" s="623"/>
      <c r="W165" s="623"/>
      <c r="X165" s="623"/>
      <c r="Y165" s="623"/>
      <c r="Z165" s="624"/>
      <c r="AA165" s="39"/>
      <c r="BX165" s="219"/>
      <c r="BY165" s="219"/>
      <c r="BZ165" s="219"/>
      <c r="CA165" s="219"/>
      <c r="CB165" s="219"/>
      <c r="CC165" s="219"/>
      <c r="CD165" s="219"/>
      <c r="CE165" s="219"/>
    </row>
    <row r="166" spans="1:108" ht="126" customHeight="1" x14ac:dyDescent="0.2">
      <c r="A166" s="326"/>
      <c r="B166" s="175" t="s">
        <v>1035</v>
      </c>
      <c r="C166" s="120" t="s">
        <v>1098</v>
      </c>
      <c r="D166" s="606"/>
      <c r="E166" s="607"/>
      <c r="F166" s="606"/>
      <c r="G166" s="607"/>
      <c r="H166" s="606"/>
      <c r="I166" s="607"/>
      <c r="J166" s="606"/>
      <c r="K166" s="607"/>
      <c r="L166" s="606"/>
      <c r="M166" s="607"/>
      <c r="N166" s="606"/>
      <c r="O166" s="607"/>
      <c r="P166" s="606"/>
      <c r="Q166" s="607"/>
      <c r="R166" s="606"/>
      <c r="S166" s="607"/>
      <c r="T166" s="606"/>
      <c r="U166" s="607"/>
      <c r="V166" s="606"/>
      <c r="W166" s="607"/>
      <c r="X166" s="44"/>
      <c r="Y166" s="169">
        <f t="shared" si="27"/>
        <v>0</v>
      </c>
      <c r="Z166" s="330">
        <v>10</v>
      </c>
      <c r="AA166" s="39">
        <f t="shared" si="28"/>
        <v>0</v>
      </c>
      <c r="AB166" s="388"/>
      <c r="AD166" s="228"/>
      <c r="BX166" s="219"/>
      <c r="BY166" s="219"/>
      <c r="BZ166" s="219"/>
      <c r="CA166" s="219"/>
      <c r="CB166" s="219"/>
      <c r="CC166" s="219"/>
      <c r="CD166" s="219"/>
      <c r="CE166" s="219"/>
      <c r="CF166" s="219"/>
      <c r="CG166" s="47"/>
      <c r="CH166" s="47"/>
      <c r="CI166" s="47"/>
      <c r="CJ166" s="47"/>
      <c r="CK166" s="47"/>
      <c r="CL166" s="47"/>
      <c r="CM166" s="47"/>
    </row>
    <row r="167" spans="1:108" ht="30" customHeight="1" x14ac:dyDescent="0.2">
      <c r="A167" s="326"/>
      <c r="B167" s="173"/>
      <c r="C167" s="478" t="s">
        <v>1036</v>
      </c>
      <c r="D167" s="623"/>
      <c r="E167" s="623"/>
      <c r="F167" s="623"/>
      <c r="G167" s="623"/>
      <c r="H167" s="623"/>
      <c r="I167" s="623"/>
      <c r="J167" s="623"/>
      <c r="K167" s="623"/>
      <c r="L167" s="623"/>
      <c r="M167" s="623"/>
      <c r="N167" s="623"/>
      <c r="O167" s="623"/>
      <c r="P167" s="623"/>
      <c r="Q167" s="623"/>
      <c r="R167" s="623"/>
      <c r="S167" s="623"/>
      <c r="T167" s="623"/>
      <c r="U167" s="623"/>
      <c r="V167" s="623"/>
      <c r="W167" s="623"/>
      <c r="X167" s="623"/>
      <c r="Y167" s="623"/>
      <c r="Z167" s="624"/>
      <c r="AA167" s="39"/>
      <c r="BX167" s="219"/>
      <c r="BY167" s="219"/>
      <c r="BZ167" s="219"/>
      <c r="CA167" s="219"/>
      <c r="CB167" s="219"/>
      <c r="CC167" s="219"/>
      <c r="CD167" s="219"/>
      <c r="CE167" s="219"/>
    </row>
    <row r="168" spans="1:108" ht="67.7" customHeight="1" x14ac:dyDescent="0.2">
      <c r="A168" s="326"/>
      <c r="B168" s="175" t="s">
        <v>325</v>
      </c>
      <c r="C168" s="120" t="s">
        <v>1037</v>
      </c>
      <c r="D168" s="606"/>
      <c r="E168" s="607"/>
      <c r="F168" s="606"/>
      <c r="G168" s="607"/>
      <c r="H168" s="606"/>
      <c r="I168" s="607"/>
      <c r="J168" s="606"/>
      <c r="K168" s="607"/>
      <c r="L168" s="606"/>
      <c r="M168" s="607"/>
      <c r="N168" s="606"/>
      <c r="O168" s="607"/>
      <c r="P168" s="606"/>
      <c r="Q168" s="607"/>
      <c r="R168" s="606"/>
      <c r="S168" s="607"/>
      <c r="T168" s="606"/>
      <c r="U168" s="607"/>
      <c r="V168" s="606"/>
      <c r="W168" s="607"/>
      <c r="X168" s="44"/>
      <c r="Y168" s="169">
        <f t="shared" si="27"/>
        <v>0</v>
      </c>
      <c r="Z168" s="330">
        <v>40</v>
      </c>
      <c r="AA168" s="39">
        <f t="shared" si="28"/>
        <v>0</v>
      </c>
      <c r="AB168" s="388"/>
      <c r="AD168" s="228" t="s">
        <v>205</v>
      </c>
      <c r="BX168" s="219"/>
      <c r="BY168" s="219"/>
      <c r="BZ168" s="219"/>
      <c r="CA168" s="219"/>
      <c r="CB168" s="219"/>
      <c r="CC168" s="219"/>
      <c r="CD168" s="219"/>
      <c r="CE168" s="219"/>
      <c r="CF168" s="219"/>
      <c r="CG168" s="47"/>
      <c r="CH168" s="47"/>
      <c r="CI168" s="47"/>
      <c r="CJ168" s="47"/>
      <c r="CK168" s="47"/>
      <c r="CL168" s="47"/>
      <c r="CM168" s="47"/>
    </row>
    <row r="169" spans="1:108" ht="30" customHeight="1" x14ac:dyDescent="0.2">
      <c r="A169" s="326"/>
      <c r="B169" s="173"/>
      <c r="C169" s="478" t="s">
        <v>1038</v>
      </c>
      <c r="D169" s="623"/>
      <c r="E169" s="623"/>
      <c r="F169" s="623"/>
      <c r="G169" s="623"/>
      <c r="H169" s="623"/>
      <c r="I169" s="623"/>
      <c r="J169" s="623"/>
      <c r="K169" s="623"/>
      <c r="L169" s="623"/>
      <c r="M169" s="623"/>
      <c r="N169" s="623"/>
      <c r="O169" s="623"/>
      <c r="P169" s="623"/>
      <c r="Q169" s="623"/>
      <c r="R169" s="623"/>
      <c r="S169" s="623"/>
      <c r="T169" s="623"/>
      <c r="U169" s="623"/>
      <c r="V169" s="623"/>
      <c r="W169" s="623"/>
      <c r="X169" s="623"/>
      <c r="Y169" s="623"/>
      <c r="Z169" s="624"/>
      <c r="AA169" s="39"/>
      <c r="BX169" s="219"/>
      <c r="BY169" s="219"/>
      <c r="BZ169" s="219"/>
      <c r="CA169" s="219"/>
      <c r="CB169" s="219"/>
      <c r="CC169" s="219"/>
      <c r="CD169" s="219"/>
      <c r="CE169" s="219"/>
    </row>
    <row r="170" spans="1:108" ht="45" customHeight="1" x14ac:dyDescent="0.2">
      <c r="A170" s="326"/>
      <c r="B170" s="175" t="s">
        <v>1039</v>
      </c>
      <c r="C170" s="120" t="s">
        <v>1099</v>
      </c>
      <c r="D170" s="606"/>
      <c r="E170" s="607"/>
      <c r="F170" s="606"/>
      <c r="G170" s="607"/>
      <c r="H170" s="606"/>
      <c r="I170" s="607"/>
      <c r="J170" s="606"/>
      <c r="K170" s="607"/>
      <c r="L170" s="606"/>
      <c r="M170" s="607"/>
      <c r="N170" s="606"/>
      <c r="O170" s="607"/>
      <c r="P170" s="606"/>
      <c r="Q170" s="607"/>
      <c r="R170" s="606"/>
      <c r="S170" s="607"/>
      <c r="T170" s="606"/>
      <c r="U170" s="607"/>
      <c r="V170" s="606"/>
      <c r="W170" s="607"/>
      <c r="X170" s="44"/>
      <c r="Y170" s="169">
        <f t="shared" ref="Y170:Y171" si="29">IF(OR(D170="s",F170="s",H170="s",J170="s",L170="s",N170="s",P170="s",R170="s",T170="s",V170="s"), 0, IF(OR(D170="a",F170="a",H170="a",J170="a",L170="a",N170="a",P170="a",R170="a",T170="a",V170="a"),Z170,0))</f>
        <v>0</v>
      </c>
      <c r="Z170" s="330">
        <v>10</v>
      </c>
      <c r="AA170" s="39">
        <f t="shared" ref="AA170:AA171" si="30">COUNTIF(D170:W170,"a")+COUNTIF(D170:W170,"s")</f>
        <v>0</v>
      </c>
      <c r="AB170" s="388"/>
      <c r="AD170" s="228"/>
      <c r="BX170" s="219"/>
      <c r="BY170" s="219"/>
      <c r="BZ170" s="219"/>
      <c r="CA170" s="219"/>
      <c r="CB170" s="219"/>
      <c r="CC170" s="219"/>
      <c r="CD170" s="219"/>
      <c r="CE170" s="219"/>
      <c r="CF170" s="219"/>
      <c r="CG170" s="47"/>
      <c r="CH170" s="47"/>
      <c r="CI170" s="47"/>
      <c r="CJ170" s="47"/>
      <c r="CK170" s="47"/>
      <c r="CL170" s="47"/>
      <c r="CM170" s="47"/>
    </row>
    <row r="171" spans="1:108" ht="67.7" customHeight="1" x14ac:dyDescent="0.2">
      <c r="A171" s="326"/>
      <c r="B171" s="175" t="s">
        <v>1040</v>
      </c>
      <c r="C171" s="120" t="s">
        <v>1041</v>
      </c>
      <c r="D171" s="606"/>
      <c r="E171" s="607"/>
      <c r="F171" s="606"/>
      <c r="G171" s="607"/>
      <c r="H171" s="606"/>
      <c r="I171" s="607"/>
      <c r="J171" s="606"/>
      <c r="K171" s="607"/>
      <c r="L171" s="606"/>
      <c r="M171" s="607"/>
      <c r="N171" s="606"/>
      <c r="O171" s="607"/>
      <c r="P171" s="606"/>
      <c r="Q171" s="607"/>
      <c r="R171" s="606"/>
      <c r="S171" s="607"/>
      <c r="T171" s="606"/>
      <c r="U171" s="607"/>
      <c r="V171" s="606"/>
      <c r="W171" s="607"/>
      <c r="X171" s="44"/>
      <c r="Y171" s="169">
        <f t="shared" si="29"/>
        <v>0</v>
      </c>
      <c r="Z171" s="330">
        <v>5</v>
      </c>
      <c r="AA171" s="39">
        <f t="shared" si="30"/>
        <v>0</v>
      </c>
      <c r="AB171" s="388"/>
      <c r="AD171" s="228"/>
      <c r="BX171" s="219"/>
      <c r="BY171" s="219"/>
      <c r="BZ171" s="219"/>
      <c r="CA171" s="219"/>
      <c r="CB171" s="219"/>
      <c r="CC171" s="219"/>
      <c r="CD171" s="219"/>
      <c r="CE171" s="219"/>
      <c r="CF171" s="219"/>
      <c r="CG171" s="47"/>
      <c r="CH171" s="47"/>
      <c r="CI171" s="47"/>
      <c r="CJ171" s="47"/>
      <c r="CK171" s="47"/>
      <c r="CL171" s="47"/>
      <c r="CM171" s="47"/>
    </row>
    <row r="172" spans="1:108" ht="30" customHeight="1" x14ac:dyDescent="0.2">
      <c r="A172" s="326"/>
      <c r="B172" s="173"/>
      <c r="C172" s="478" t="s">
        <v>1042</v>
      </c>
      <c r="D172" s="623"/>
      <c r="E172" s="623"/>
      <c r="F172" s="623"/>
      <c r="G172" s="623"/>
      <c r="H172" s="623"/>
      <c r="I172" s="623"/>
      <c r="J172" s="623"/>
      <c r="K172" s="623"/>
      <c r="L172" s="623"/>
      <c r="M172" s="623"/>
      <c r="N172" s="623"/>
      <c r="O172" s="623"/>
      <c r="P172" s="623"/>
      <c r="Q172" s="623"/>
      <c r="R172" s="623"/>
      <c r="S172" s="623"/>
      <c r="T172" s="623"/>
      <c r="U172" s="623"/>
      <c r="V172" s="623"/>
      <c r="W172" s="623"/>
      <c r="X172" s="623"/>
      <c r="Y172" s="623"/>
      <c r="Z172" s="624"/>
      <c r="AA172" s="39"/>
      <c r="BX172" s="219"/>
      <c r="BY172" s="219"/>
      <c r="BZ172" s="219"/>
      <c r="CA172" s="219"/>
      <c r="CB172" s="219"/>
      <c r="CC172" s="219"/>
      <c r="CD172" s="219"/>
      <c r="CE172" s="219"/>
    </row>
    <row r="173" spans="1:108" ht="45" customHeight="1" x14ac:dyDescent="0.2">
      <c r="A173" s="326"/>
      <c r="B173" s="175" t="s">
        <v>328</v>
      </c>
      <c r="C173" s="120" t="s">
        <v>1043</v>
      </c>
      <c r="D173" s="606"/>
      <c r="E173" s="607"/>
      <c r="F173" s="606"/>
      <c r="G173" s="607"/>
      <c r="H173" s="606"/>
      <c r="I173" s="607"/>
      <c r="J173" s="606"/>
      <c r="K173" s="607"/>
      <c r="L173" s="606"/>
      <c r="M173" s="607"/>
      <c r="N173" s="606"/>
      <c r="O173" s="607"/>
      <c r="P173" s="606"/>
      <c r="Q173" s="607"/>
      <c r="R173" s="606"/>
      <c r="S173" s="607"/>
      <c r="T173" s="606"/>
      <c r="U173" s="607"/>
      <c r="V173" s="606"/>
      <c r="W173" s="607"/>
      <c r="X173" s="44"/>
      <c r="Y173" s="169">
        <f t="shared" ref="Y173" si="31">IF(OR(D173="s",F173="s",H173="s",J173="s",L173="s",N173="s",P173="s",R173="s",T173="s",V173="s"), 0, IF(OR(D173="a",F173="a",H173="a",J173="a",L173="a",N173="a",P173="a",R173="a",T173="a",V173="a"),Z173,0))</f>
        <v>0</v>
      </c>
      <c r="Z173" s="330">
        <v>10</v>
      </c>
      <c r="AA173" s="39">
        <f t="shared" ref="AA173" si="32">COUNTIF(D173:W173,"a")+COUNTIF(D173:W173,"s")</f>
        <v>0</v>
      </c>
      <c r="AB173" s="388"/>
      <c r="AD173" s="228" t="s">
        <v>205</v>
      </c>
      <c r="BX173" s="219"/>
      <c r="BY173" s="219"/>
      <c r="BZ173" s="219"/>
      <c r="CA173" s="219"/>
      <c r="CB173" s="219"/>
      <c r="CC173" s="219"/>
      <c r="CD173" s="219"/>
      <c r="CE173" s="219"/>
      <c r="CF173" s="219"/>
      <c r="CG173" s="47"/>
      <c r="CH173" s="47"/>
      <c r="CI173" s="47"/>
      <c r="CJ173" s="47"/>
      <c r="CK173" s="47"/>
      <c r="CL173" s="47"/>
      <c r="CM173" s="47"/>
    </row>
    <row r="174" spans="1:108" ht="67.7" customHeight="1" thickBot="1" x14ac:dyDescent="0.25">
      <c r="A174" s="326"/>
      <c r="B174" s="175" t="s">
        <v>1044</v>
      </c>
      <c r="C174" s="120" t="s">
        <v>1045</v>
      </c>
      <c r="D174" s="606"/>
      <c r="E174" s="607"/>
      <c r="F174" s="606"/>
      <c r="G174" s="607"/>
      <c r="H174" s="606"/>
      <c r="I174" s="607"/>
      <c r="J174" s="606"/>
      <c r="K174" s="607"/>
      <c r="L174" s="606"/>
      <c r="M174" s="607"/>
      <c r="N174" s="606"/>
      <c r="O174" s="607"/>
      <c r="P174" s="606"/>
      <c r="Q174" s="607"/>
      <c r="R174" s="606"/>
      <c r="S174" s="607"/>
      <c r="T174" s="606"/>
      <c r="U174" s="607"/>
      <c r="V174" s="606"/>
      <c r="W174" s="607"/>
      <c r="X174" s="44"/>
      <c r="Y174" s="169">
        <f t="shared" si="27"/>
        <v>0</v>
      </c>
      <c r="Z174" s="330">
        <v>5</v>
      </c>
      <c r="AA174" s="39">
        <f t="shared" si="28"/>
        <v>0</v>
      </c>
      <c r="AB174" s="388"/>
      <c r="AD174" s="228"/>
      <c r="AE174" s="396"/>
      <c r="BX174" s="219"/>
      <c r="BY174" s="219"/>
      <c r="BZ174" s="219"/>
      <c r="CA174" s="219"/>
      <c r="CB174" s="219"/>
      <c r="CC174" s="219"/>
      <c r="CD174" s="219"/>
      <c r="CE174" s="219"/>
      <c r="CF174" s="219"/>
      <c r="CG174" s="47"/>
      <c r="CH174" s="47"/>
      <c r="CI174" s="47"/>
      <c r="CJ174" s="47"/>
      <c r="CK174" s="47"/>
      <c r="CL174" s="47"/>
      <c r="CM174" s="47"/>
    </row>
    <row r="175" spans="1:108" ht="21" customHeight="1" thickTop="1" thickBot="1" x14ac:dyDescent="0.25">
      <c r="A175" s="326"/>
      <c r="B175" s="77"/>
      <c r="C175" s="131"/>
      <c r="D175" s="629" t="s">
        <v>436</v>
      </c>
      <c r="E175" s="641"/>
      <c r="F175" s="780"/>
      <c r="G175" s="780"/>
      <c r="H175" s="780"/>
      <c r="I175" s="780"/>
      <c r="J175" s="780"/>
      <c r="K175" s="780"/>
      <c r="L175" s="780"/>
      <c r="M175" s="780"/>
      <c r="N175" s="780"/>
      <c r="O175" s="780"/>
      <c r="P175" s="780"/>
      <c r="Q175" s="780"/>
      <c r="R175" s="780"/>
      <c r="S175" s="780"/>
      <c r="T175" s="780"/>
      <c r="U175" s="780"/>
      <c r="V175" s="780"/>
      <c r="W175" s="780"/>
      <c r="X175" s="781"/>
      <c r="Y175" s="1">
        <f>SUM(Y159:Y174)</f>
        <v>0</v>
      </c>
      <c r="Z175" s="335">
        <f>SUM(Z159:Z174)</f>
        <v>120</v>
      </c>
      <c r="AD175" s="228"/>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c r="CW175" s="47"/>
      <c r="CX175" s="47"/>
      <c r="CY175" s="47"/>
      <c r="CZ175" s="47"/>
      <c r="DA175" s="47"/>
      <c r="DB175" s="47"/>
      <c r="DC175" s="47"/>
      <c r="DD175" s="47"/>
    </row>
    <row r="176" spans="1:108" ht="21" customHeight="1" thickBot="1" x14ac:dyDescent="0.25">
      <c r="A176" s="324"/>
      <c r="B176" s="237"/>
      <c r="C176" s="365"/>
      <c r="D176" s="632"/>
      <c r="E176" s="633"/>
      <c r="F176" s="798">
        <v>60</v>
      </c>
      <c r="G176" s="667"/>
      <c r="H176" s="667"/>
      <c r="I176" s="667"/>
      <c r="J176" s="667"/>
      <c r="K176" s="667"/>
      <c r="L176" s="667"/>
      <c r="M176" s="667"/>
      <c r="N176" s="667"/>
      <c r="O176" s="667"/>
      <c r="P176" s="667"/>
      <c r="Q176" s="667"/>
      <c r="R176" s="667"/>
      <c r="S176" s="667"/>
      <c r="T176" s="667"/>
      <c r="U176" s="667"/>
      <c r="V176" s="667"/>
      <c r="W176" s="667"/>
      <c r="X176" s="667"/>
      <c r="Y176" s="667"/>
      <c r="Z176" s="668"/>
      <c r="AD176" s="228"/>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c r="CW176" s="47"/>
      <c r="CX176" s="47"/>
      <c r="CY176" s="47"/>
      <c r="CZ176" s="47"/>
      <c r="DA176" s="47"/>
      <c r="DB176" s="47"/>
      <c r="DC176" s="47"/>
      <c r="DD176" s="47"/>
    </row>
    <row r="177" spans="1:200" ht="33" customHeight="1" thickBot="1" x14ac:dyDescent="0.25">
      <c r="A177" s="316"/>
      <c r="B177" s="352">
        <v>4000</v>
      </c>
      <c r="C177" s="785" t="s">
        <v>201</v>
      </c>
      <c r="D177" s="786"/>
      <c r="E177" s="786"/>
      <c r="F177" s="786"/>
      <c r="G177" s="786"/>
      <c r="H177" s="786"/>
      <c r="I177" s="786"/>
      <c r="J177" s="786"/>
      <c r="K177" s="786"/>
      <c r="L177" s="786"/>
      <c r="M177" s="786"/>
      <c r="N177" s="786"/>
      <c r="O177" s="786"/>
      <c r="P177" s="786"/>
      <c r="Q177" s="786"/>
      <c r="R177" s="786"/>
      <c r="S177" s="786"/>
      <c r="T177" s="786"/>
      <c r="U177" s="786"/>
      <c r="V177" s="786"/>
      <c r="W177" s="786"/>
      <c r="X177" s="786"/>
      <c r="Y177" s="786"/>
      <c r="Z177" s="787"/>
      <c r="AD177" s="228"/>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c r="CW177" s="47"/>
      <c r="CX177" s="47"/>
      <c r="CY177" s="47"/>
      <c r="CZ177" s="47"/>
      <c r="DA177" s="47"/>
      <c r="DB177" s="47"/>
      <c r="DC177" s="47"/>
      <c r="DD177" s="47"/>
    </row>
    <row r="178" spans="1:200" ht="30" customHeight="1" thickBot="1" x14ac:dyDescent="0.25">
      <c r="A178" s="326"/>
      <c r="B178" s="178" t="s">
        <v>1</v>
      </c>
      <c r="C178" s="142" t="s">
        <v>178</v>
      </c>
      <c r="D178" s="6"/>
      <c r="E178" s="7"/>
      <c r="F178" s="8"/>
      <c r="G178" s="7"/>
      <c r="H178" s="16"/>
      <c r="I178" s="7"/>
      <c r="J178" s="10" t="s">
        <v>435</v>
      </c>
      <c r="K178" s="87"/>
      <c r="L178" s="88"/>
      <c r="M178" s="86"/>
      <c r="N178" s="16" t="s">
        <v>435</v>
      </c>
      <c r="O178" s="9"/>
      <c r="P178" s="6"/>
      <c r="Q178" s="7"/>
      <c r="R178" s="8"/>
      <c r="S178" s="9"/>
      <c r="T178" s="6"/>
      <c r="U178" s="7"/>
      <c r="V178" s="8"/>
      <c r="W178" s="9"/>
      <c r="X178" s="13"/>
      <c r="Y178" s="13"/>
      <c r="Z178" s="332"/>
      <c r="AD178" s="228"/>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c r="CW178" s="47"/>
      <c r="CX178" s="47"/>
      <c r="CY178" s="47"/>
      <c r="CZ178" s="47"/>
      <c r="DA178" s="47"/>
      <c r="DB178" s="47"/>
      <c r="DC178" s="47"/>
      <c r="DD178" s="47"/>
    </row>
    <row r="179" spans="1:200" ht="45" customHeight="1" x14ac:dyDescent="0.2">
      <c r="A179" s="326"/>
      <c r="B179" s="172" t="s">
        <v>0</v>
      </c>
      <c r="C179" s="138" t="s">
        <v>382</v>
      </c>
      <c r="D179" s="649"/>
      <c r="E179" s="650"/>
      <c r="F179" s="649"/>
      <c r="G179" s="650"/>
      <c r="H179" s="649"/>
      <c r="I179" s="650"/>
      <c r="J179" s="649"/>
      <c r="K179" s="650"/>
      <c r="L179" s="649"/>
      <c r="M179" s="650"/>
      <c r="N179" s="649"/>
      <c r="O179" s="650"/>
      <c r="P179" s="649"/>
      <c r="Q179" s="650"/>
      <c r="R179" s="649"/>
      <c r="S179" s="650"/>
      <c r="T179" s="649"/>
      <c r="U179" s="650"/>
      <c r="V179" s="649"/>
      <c r="W179" s="650"/>
      <c r="X179" s="38"/>
      <c r="Y179" s="76">
        <f t="shared" ref="Y179:Y183" si="33">IF(OR(D179="s",F179="s",H179="s",J179="s",L179="s",N179="s",P179="s",R179="s",T179="s",V179="s"), 0, IF(OR(D179="a",F179="a",H179="a",J179="a",L179="a",N179="a",P179="a",R179="a",T179="a",V179="a"),Z179,0))</f>
        <v>0</v>
      </c>
      <c r="Z179" s="333">
        <v>10</v>
      </c>
      <c r="AA179" s="207">
        <f t="shared" ref="AA179:AA183" si="34">COUNTIF(D179:W179,"a")+COUNTIF(D179:W179,"s")</f>
        <v>0</v>
      </c>
      <c r="AB179" s="274"/>
      <c r="AD179" s="228" t="s">
        <v>205</v>
      </c>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row>
    <row r="180" spans="1:200" ht="27.95" customHeight="1" x14ac:dyDescent="0.2">
      <c r="A180" s="326"/>
      <c r="B180" s="173" t="s">
        <v>332</v>
      </c>
      <c r="C180" s="139" t="s">
        <v>543</v>
      </c>
      <c r="D180" s="606"/>
      <c r="E180" s="607"/>
      <c r="F180" s="606"/>
      <c r="G180" s="607"/>
      <c r="H180" s="606"/>
      <c r="I180" s="607"/>
      <c r="J180" s="606"/>
      <c r="K180" s="607"/>
      <c r="L180" s="606"/>
      <c r="M180" s="607"/>
      <c r="N180" s="606"/>
      <c r="O180" s="607"/>
      <c r="P180" s="606"/>
      <c r="Q180" s="607"/>
      <c r="R180" s="606"/>
      <c r="S180" s="607"/>
      <c r="T180" s="606"/>
      <c r="U180" s="607"/>
      <c r="V180" s="606"/>
      <c r="W180" s="607"/>
      <c r="X180" s="38"/>
      <c r="Y180" s="169">
        <f t="shared" si="33"/>
        <v>0</v>
      </c>
      <c r="Z180" s="330">
        <v>10</v>
      </c>
      <c r="AA180" s="207">
        <f t="shared" si="34"/>
        <v>0</v>
      </c>
      <c r="AB180" s="274"/>
      <c r="AD180" s="228" t="s">
        <v>205</v>
      </c>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row>
    <row r="181" spans="1:200" ht="27.95" customHeight="1" x14ac:dyDescent="0.2">
      <c r="A181" s="326"/>
      <c r="B181" s="173" t="s">
        <v>333</v>
      </c>
      <c r="C181" s="139" t="s">
        <v>232</v>
      </c>
      <c r="D181" s="606"/>
      <c r="E181" s="607"/>
      <c r="F181" s="606"/>
      <c r="G181" s="607"/>
      <c r="H181" s="606"/>
      <c r="I181" s="607"/>
      <c r="J181" s="606"/>
      <c r="K181" s="607"/>
      <c r="L181" s="606"/>
      <c r="M181" s="607"/>
      <c r="N181" s="606"/>
      <c r="O181" s="607"/>
      <c r="P181" s="606"/>
      <c r="Q181" s="607"/>
      <c r="R181" s="606"/>
      <c r="S181" s="607"/>
      <c r="T181" s="606"/>
      <c r="U181" s="607"/>
      <c r="V181" s="606"/>
      <c r="W181" s="607"/>
      <c r="X181" s="38"/>
      <c r="Y181" s="169">
        <f t="shared" si="33"/>
        <v>0</v>
      </c>
      <c r="Z181" s="330">
        <v>10</v>
      </c>
      <c r="AA181" s="207">
        <f t="shared" si="34"/>
        <v>0</v>
      </c>
      <c r="AB181" s="274"/>
      <c r="AD181" s="228" t="s">
        <v>205</v>
      </c>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row>
    <row r="182" spans="1:200" ht="45" customHeight="1" x14ac:dyDescent="0.15">
      <c r="A182" s="326"/>
      <c r="B182" s="173" t="s">
        <v>331</v>
      </c>
      <c r="C182" s="139" t="s">
        <v>358</v>
      </c>
      <c r="D182" s="580"/>
      <c r="E182" s="581"/>
      <c r="F182" s="580"/>
      <c r="G182" s="581"/>
      <c r="H182" s="580"/>
      <c r="I182" s="581"/>
      <c r="J182" s="580"/>
      <c r="K182" s="581"/>
      <c r="L182" s="580"/>
      <c r="M182" s="581"/>
      <c r="N182" s="580"/>
      <c r="O182" s="581"/>
      <c r="P182" s="580"/>
      <c r="Q182" s="581"/>
      <c r="R182" s="580"/>
      <c r="S182" s="581"/>
      <c r="T182" s="580"/>
      <c r="U182" s="581"/>
      <c r="V182" s="580"/>
      <c r="W182" s="581"/>
      <c r="X182" s="38"/>
      <c r="Y182" s="169">
        <f t="shared" si="33"/>
        <v>0</v>
      </c>
      <c r="Z182" s="330">
        <v>10</v>
      </c>
      <c r="AA182" s="207">
        <f t="shared" si="34"/>
        <v>0</v>
      </c>
      <c r="AB182" s="274"/>
      <c r="AD182" s="228" t="s">
        <v>205</v>
      </c>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row>
    <row r="183" spans="1:200" ht="45" customHeight="1" thickBot="1" x14ac:dyDescent="0.2">
      <c r="A183" s="326"/>
      <c r="B183" s="173" t="s">
        <v>330</v>
      </c>
      <c r="C183" s="139" t="s">
        <v>383</v>
      </c>
      <c r="D183" s="563"/>
      <c r="E183" s="568"/>
      <c r="F183" s="563"/>
      <c r="G183" s="568"/>
      <c r="H183" s="563"/>
      <c r="I183" s="568"/>
      <c r="J183" s="563"/>
      <c r="K183" s="568"/>
      <c r="L183" s="563"/>
      <c r="M183" s="568"/>
      <c r="N183" s="563"/>
      <c r="O183" s="568"/>
      <c r="P183" s="563"/>
      <c r="Q183" s="568"/>
      <c r="R183" s="563"/>
      <c r="S183" s="568"/>
      <c r="T183" s="563"/>
      <c r="U183" s="568"/>
      <c r="V183" s="563"/>
      <c r="W183" s="568"/>
      <c r="X183" s="38"/>
      <c r="Y183" s="169">
        <f t="shared" si="33"/>
        <v>0</v>
      </c>
      <c r="Z183" s="336">
        <v>10</v>
      </c>
      <c r="AA183" s="207">
        <f t="shared" si="34"/>
        <v>0</v>
      </c>
      <c r="AB183" s="274"/>
      <c r="AD183" s="228" t="s">
        <v>205</v>
      </c>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row>
    <row r="184" spans="1:200" s="37" customFormat="1" ht="21" customHeight="1" thickTop="1" thickBot="1" x14ac:dyDescent="0.25">
      <c r="A184" s="326"/>
      <c r="B184" s="43"/>
      <c r="C184" s="67"/>
      <c r="D184" s="629" t="s">
        <v>436</v>
      </c>
      <c r="E184" s="641"/>
      <c r="F184" s="641"/>
      <c r="G184" s="641"/>
      <c r="H184" s="641"/>
      <c r="I184" s="641"/>
      <c r="J184" s="641"/>
      <c r="K184" s="641"/>
      <c r="L184" s="641"/>
      <c r="M184" s="641"/>
      <c r="N184" s="641"/>
      <c r="O184" s="641"/>
      <c r="P184" s="641"/>
      <c r="Q184" s="641"/>
      <c r="R184" s="641"/>
      <c r="S184" s="641"/>
      <c r="T184" s="641"/>
      <c r="U184" s="641"/>
      <c r="V184" s="641"/>
      <c r="W184" s="641"/>
      <c r="X184" s="642"/>
      <c r="Y184" s="1">
        <f>SUM(Y179:Y183)</f>
        <v>0</v>
      </c>
      <c r="Z184" s="331">
        <f>SUM(Z179:Z183)</f>
        <v>50</v>
      </c>
      <c r="AA184" s="207"/>
      <c r="AB184" s="47"/>
      <c r="AC184" s="219"/>
      <c r="AD184" s="228"/>
      <c r="AE184" s="219"/>
      <c r="AF184" s="219"/>
      <c r="AG184" s="219"/>
      <c r="AH184" s="219"/>
      <c r="AI184" s="219"/>
      <c r="AJ184" s="219"/>
      <c r="AK184" s="219"/>
      <c r="AL184" s="219"/>
      <c r="AM184" s="219"/>
      <c r="AN184" s="219"/>
      <c r="AO184" s="219"/>
      <c r="AP184" s="219"/>
      <c r="AQ184" s="219"/>
      <c r="AR184" s="219"/>
      <c r="AS184" s="219"/>
      <c r="AT184" s="219"/>
      <c r="AU184" s="219"/>
      <c r="AV184" s="219"/>
      <c r="AW184" s="219"/>
      <c r="AX184" s="219"/>
      <c r="AY184" s="219"/>
      <c r="AZ184" s="219"/>
      <c r="BA184" s="219"/>
      <c r="BB184" s="219"/>
      <c r="BC184" s="219"/>
      <c r="BD184" s="219"/>
      <c r="BE184" s="219"/>
      <c r="BF184" s="219"/>
      <c r="BG184" s="219"/>
      <c r="BH184" s="219"/>
      <c r="BI184" s="219"/>
      <c r="BJ184" s="219"/>
      <c r="BK184" s="219"/>
      <c r="BL184" s="219"/>
      <c r="BM184" s="219"/>
      <c r="BN184" s="219"/>
      <c r="BO184" s="219"/>
      <c r="BP184" s="219"/>
      <c r="BQ184" s="219"/>
      <c r="BR184" s="219"/>
      <c r="BS184" s="219"/>
      <c r="BT184" s="219"/>
      <c r="BU184" s="219"/>
      <c r="BV184" s="219"/>
      <c r="BW184" s="219"/>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row>
    <row r="185" spans="1:200" s="37" customFormat="1" ht="21" customHeight="1" thickBot="1" x14ac:dyDescent="0.25">
      <c r="A185" s="326"/>
      <c r="B185" s="35"/>
      <c r="C185" s="144"/>
      <c r="D185" s="632"/>
      <c r="E185" s="633"/>
      <c r="F185" s="729">
        <v>50</v>
      </c>
      <c r="G185" s="667"/>
      <c r="H185" s="667"/>
      <c r="I185" s="667"/>
      <c r="J185" s="667"/>
      <c r="K185" s="667"/>
      <c r="L185" s="667"/>
      <c r="M185" s="667"/>
      <c r="N185" s="667"/>
      <c r="O185" s="667"/>
      <c r="P185" s="667"/>
      <c r="Q185" s="667"/>
      <c r="R185" s="667"/>
      <c r="S185" s="667"/>
      <c r="T185" s="667"/>
      <c r="U185" s="667"/>
      <c r="V185" s="667"/>
      <c r="W185" s="667"/>
      <c r="X185" s="667"/>
      <c r="Y185" s="667"/>
      <c r="Z185" s="668"/>
      <c r="AA185" s="207"/>
      <c r="AB185" s="47"/>
      <c r="AC185" s="219"/>
      <c r="AD185" s="228"/>
      <c r="AE185" s="219"/>
      <c r="AF185" s="219"/>
      <c r="AG185" s="219"/>
      <c r="AH185" s="219"/>
      <c r="AI185" s="219"/>
      <c r="AJ185" s="219"/>
      <c r="AK185" s="219"/>
      <c r="AL185" s="219"/>
      <c r="AM185" s="219"/>
      <c r="AN185" s="219"/>
      <c r="AO185" s="219"/>
      <c r="AP185" s="219"/>
      <c r="AQ185" s="219"/>
      <c r="AR185" s="219"/>
      <c r="AS185" s="219"/>
      <c r="AT185" s="219"/>
      <c r="AU185" s="219"/>
      <c r="AV185" s="219"/>
      <c r="AW185" s="219"/>
      <c r="AX185" s="219"/>
      <c r="AY185" s="219"/>
      <c r="AZ185" s="219"/>
      <c r="BA185" s="219"/>
      <c r="BB185" s="219"/>
      <c r="BC185" s="219"/>
      <c r="BD185" s="219"/>
      <c r="BE185" s="219"/>
      <c r="BF185" s="219"/>
      <c r="BG185" s="219"/>
      <c r="BH185" s="219"/>
      <c r="BI185" s="219"/>
      <c r="BJ185" s="219"/>
      <c r="BK185" s="219"/>
      <c r="BL185" s="219"/>
      <c r="BM185" s="219"/>
      <c r="BN185" s="219"/>
      <c r="BO185" s="219"/>
      <c r="BP185" s="219"/>
      <c r="BQ185" s="219"/>
      <c r="BR185" s="219"/>
      <c r="BS185" s="219"/>
      <c r="BT185" s="219"/>
      <c r="BU185" s="219"/>
      <c r="BV185" s="219"/>
      <c r="BW185" s="219"/>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row>
    <row r="186" spans="1:200" ht="30" customHeight="1" thickBot="1" x14ac:dyDescent="0.25">
      <c r="A186" s="326"/>
      <c r="B186" s="178" t="s">
        <v>3</v>
      </c>
      <c r="C186" s="142" t="s">
        <v>62</v>
      </c>
      <c r="D186" s="6"/>
      <c r="E186" s="7"/>
      <c r="F186" s="8"/>
      <c r="G186" s="7"/>
      <c r="H186" s="10" t="s">
        <v>435</v>
      </c>
      <c r="I186" s="7"/>
      <c r="J186" s="10"/>
      <c r="K186" s="87"/>
      <c r="L186" s="88"/>
      <c r="M186" s="86"/>
      <c r="N186" s="10" t="s">
        <v>435</v>
      </c>
      <c r="O186" s="9"/>
      <c r="P186" s="6"/>
      <c r="Q186" s="7"/>
      <c r="R186" s="8"/>
      <c r="S186" s="9"/>
      <c r="T186" s="6"/>
      <c r="U186" s="7"/>
      <c r="V186" s="8"/>
      <c r="W186" s="9"/>
      <c r="X186" s="13"/>
      <c r="Y186" s="13"/>
      <c r="Z186" s="332"/>
      <c r="AD186" s="228"/>
      <c r="BX186" s="47"/>
      <c r="BY186" s="47"/>
      <c r="BZ186" s="47"/>
      <c r="CA186" s="47"/>
      <c r="CB186" s="47"/>
      <c r="CC186" s="47"/>
      <c r="CD186" s="47"/>
      <c r="CE186" s="47"/>
      <c r="CF186" s="47"/>
      <c r="CG186" s="47"/>
      <c r="CH186" s="47"/>
      <c r="CI186" s="47"/>
      <c r="CJ186" s="47"/>
      <c r="CK186" s="47"/>
      <c r="CL186" s="47"/>
      <c r="CM186" s="47"/>
      <c r="CN186" s="47"/>
      <c r="CO186" s="47"/>
      <c r="CP186" s="47"/>
      <c r="CQ186" s="47"/>
      <c r="CR186" s="47"/>
      <c r="CS186" s="47"/>
      <c r="CT186" s="47"/>
      <c r="CU186" s="47"/>
      <c r="CV186" s="47"/>
      <c r="CW186" s="47"/>
      <c r="CX186" s="47"/>
      <c r="CY186" s="47"/>
      <c r="CZ186" s="47"/>
      <c r="DA186" s="47"/>
      <c r="DB186" s="47"/>
      <c r="DC186" s="47"/>
      <c r="DD186" s="47"/>
    </row>
    <row r="187" spans="1:200" ht="45" customHeight="1" thickBot="1" x14ac:dyDescent="0.25">
      <c r="A187" s="326"/>
      <c r="B187" s="172" t="s">
        <v>2</v>
      </c>
      <c r="C187" s="138" t="s">
        <v>511</v>
      </c>
      <c r="D187" s="649"/>
      <c r="E187" s="650"/>
      <c r="F187" s="649"/>
      <c r="G187" s="650"/>
      <c r="H187" s="649"/>
      <c r="I187" s="650"/>
      <c r="J187" s="649"/>
      <c r="K187" s="650"/>
      <c r="L187" s="649"/>
      <c r="M187" s="650"/>
      <c r="N187" s="649"/>
      <c r="O187" s="650"/>
      <c r="P187" s="649"/>
      <c r="Q187" s="650"/>
      <c r="R187" s="649"/>
      <c r="S187" s="650"/>
      <c r="T187" s="649"/>
      <c r="U187" s="650"/>
      <c r="V187" s="649"/>
      <c r="W187" s="650"/>
      <c r="X187" s="29"/>
      <c r="Y187" s="536">
        <f>IF(OR(D187="s",F187="s",H187="s",J187="s",L187="s",N187="s",P187="s",R187="s",T187="s",V187="s"), 0, IF(OR(D187="a",F187="a",H187="a",J187="a",L187="a",N187="a",P187="a",R187="a",T187="a",V187="a", X187="NA"),Z187,0))</f>
        <v>0</v>
      </c>
      <c r="Z187" s="333">
        <v>40</v>
      </c>
      <c r="AA187" s="207">
        <f>COUNTIF(D187:W187,"a")+COUNTIF(D187:W187,"s")+COUNTIF(X187,"na")</f>
        <v>0</v>
      </c>
      <c r="AB187" s="274"/>
      <c r="AD187" s="228" t="s">
        <v>205</v>
      </c>
      <c r="BX187" s="47"/>
      <c r="BY187" s="47"/>
      <c r="BZ187" s="47"/>
      <c r="CA187" s="47"/>
      <c r="CB187" s="47"/>
      <c r="CC187" s="47"/>
      <c r="CD187" s="47"/>
      <c r="CE187" s="47"/>
      <c r="CF187" s="47"/>
      <c r="CG187" s="47"/>
      <c r="CH187" s="47"/>
      <c r="CI187" s="47"/>
      <c r="CJ187" s="47"/>
      <c r="CK187" s="47"/>
      <c r="CL187" s="47"/>
      <c r="CM187" s="47"/>
      <c r="CN187" s="47"/>
      <c r="CO187" s="47"/>
      <c r="CP187" s="47"/>
      <c r="CQ187" s="47"/>
      <c r="CR187" s="47"/>
      <c r="CS187" s="47"/>
      <c r="CT187" s="47"/>
      <c r="CU187" s="47"/>
      <c r="CV187" s="47"/>
      <c r="CW187" s="47"/>
      <c r="CX187" s="47"/>
      <c r="CY187" s="47"/>
      <c r="CZ187" s="47"/>
      <c r="DA187" s="47"/>
      <c r="DB187" s="47"/>
      <c r="DC187" s="47"/>
      <c r="DD187" s="47"/>
    </row>
    <row r="188" spans="1:200" s="37" customFormat="1" ht="21" customHeight="1" thickTop="1" thickBot="1" x14ac:dyDescent="0.25">
      <c r="A188" s="326"/>
      <c r="B188" s="43"/>
      <c r="C188" s="67"/>
      <c r="D188" s="629" t="s">
        <v>436</v>
      </c>
      <c r="E188" s="641"/>
      <c r="F188" s="641"/>
      <c r="G188" s="641"/>
      <c r="H188" s="641"/>
      <c r="I188" s="641"/>
      <c r="J188" s="641"/>
      <c r="K188" s="641"/>
      <c r="L188" s="641"/>
      <c r="M188" s="641"/>
      <c r="N188" s="641"/>
      <c r="O188" s="641"/>
      <c r="P188" s="641"/>
      <c r="Q188" s="641"/>
      <c r="R188" s="641"/>
      <c r="S188" s="641"/>
      <c r="T188" s="641"/>
      <c r="U188" s="641"/>
      <c r="V188" s="641"/>
      <c r="W188" s="641"/>
      <c r="X188" s="642"/>
      <c r="Y188" s="1">
        <f>SUM(Y187:Y187)</f>
        <v>0</v>
      </c>
      <c r="Z188" s="331">
        <f>SUM(Z187:Z187)</f>
        <v>40</v>
      </c>
      <c r="AA188" s="207"/>
      <c r="AB188" s="47"/>
      <c r="AC188" s="219"/>
      <c r="AD188" s="228"/>
      <c r="AE188" s="219"/>
      <c r="AF188" s="219"/>
      <c r="AG188" s="219"/>
      <c r="AH188" s="219"/>
      <c r="AI188" s="219"/>
      <c r="AJ188" s="219"/>
      <c r="AK188" s="219"/>
      <c r="AL188" s="219"/>
      <c r="AM188" s="219"/>
      <c r="AN188" s="219"/>
      <c r="AO188" s="219"/>
      <c r="AP188" s="219"/>
      <c r="AQ188" s="219"/>
      <c r="AR188" s="219"/>
      <c r="AS188" s="219"/>
      <c r="AT188" s="219"/>
      <c r="AU188" s="219"/>
      <c r="AV188" s="219"/>
      <c r="AW188" s="219"/>
      <c r="AX188" s="219"/>
      <c r="AY188" s="219"/>
      <c r="AZ188" s="219"/>
      <c r="BA188" s="219"/>
      <c r="BB188" s="219"/>
      <c r="BC188" s="219"/>
      <c r="BD188" s="219"/>
      <c r="BE188" s="219"/>
      <c r="BF188" s="219"/>
      <c r="BG188" s="219"/>
      <c r="BH188" s="219"/>
      <c r="BI188" s="219"/>
      <c r="BJ188" s="219"/>
      <c r="BK188" s="219"/>
      <c r="BL188" s="219"/>
      <c r="BM188" s="219"/>
      <c r="BN188" s="219"/>
      <c r="BO188" s="219"/>
      <c r="BP188" s="219"/>
      <c r="BQ188" s="219"/>
      <c r="BR188" s="219"/>
      <c r="BS188" s="219"/>
      <c r="BT188" s="219"/>
      <c r="BU188" s="219"/>
      <c r="BV188" s="219"/>
      <c r="BW188" s="219"/>
      <c r="BX188" s="47"/>
      <c r="BY188" s="47"/>
      <c r="BZ188" s="47"/>
      <c r="CA188" s="47"/>
      <c r="CB188" s="47"/>
      <c r="CC188" s="47"/>
      <c r="CD188" s="47"/>
      <c r="CE188" s="47"/>
      <c r="CF188" s="47"/>
      <c r="CG188" s="47"/>
      <c r="CH188" s="47"/>
      <c r="CI188" s="47"/>
      <c r="CJ188" s="47"/>
      <c r="CK188" s="47"/>
      <c r="CL188" s="47"/>
      <c r="CM188" s="47"/>
      <c r="CN188" s="47"/>
      <c r="CO188" s="47"/>
      <c r="CP188" s="47"/>
      <c r="CQ188" s="47"/>
      <c r="CR188" s="47"/>
      <c r="CS188" s="47"/>
      <c r="CT188" s="47"/>
      <c r="CU188" s="47"/>
      <c r="CV188" s="47"/>
      <c r="CW188" s="47"/>
      <c r="CX188" s="47"/>
      <c r="CY188" s="47"/>
      <c r="CZ188" s="47"/>
      <c r="DA188" s="47"/>
      <c r="DB188" s="47"/>
      <c r="DC188" s="47"/>
      <c r="DD188" s="47"/>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row>
    <row r="189" spans="1:200" s="37" customFormat="1" ht="21" customHeight="1" thickBot="1" x14ac:dyDescent="0.25">
      <c r="A189" s="324"/>
      <c r="B189" s="83"/>
      <c r="C189" s="259"/>
      <c r="D189" s="632"/>
      <c r="E189" s="633"/>
      <c r="F189" s="818">
        <v>40</v>
      </c>
      <c r="G189" s="667"/>
      <c r="H189" s="667"/>
      <c r="I189" s="667"/>
      <c r="J189" s="667"/>
      <c r="K189" s="667"/>
      <c r="L189" s="667"/>
      <c r="M189" s="667"/>
      <c r="N189" s="667"/>
      <c r="O189" s="667"/>
      <c r="P189" s="667"/>
      <c r="Q189" s="667"/>
      <c r="R189" s="667"/>
      <c r="S189" s="667"/>
      <c r="T189" s="667"/>
      <c r="U189" s="667"/>
      <c r="V189" s="667"/>
      <c r="W189" s="667"/>
      <c r="X189" s="667"/>
      <c r="Y189" s="667"/>
      <c r="Z189" s="668"/>
      <c r="AA189" s="207"/>
      <c r="AB189" s="47"/>
      <c r="AC189" s="219"/>
      <c r="AD189" s="228"/>
      <c r="AE189" s="219"/>
      <c r="AF189" s="219"/>
      <c r="AG189" s="219"/>
      <c r="AH189" s="219"/>
      <c r="AI189" s="219"/>
      <c r="AJ189" s="219"/>
      <c r="AK189" s="219"/>
      <c r="AL189" s="219"/>
      <c r="AM189" s="219"/>
      <c r="AN189" s="219"/>
      <c r="AO189" s="219"/>
      <c r="AP189" s="219"/>
      <c r="AQ189" s="219"/>
      <c r="AR189" s="219"/>
      <c r="AS189" s="219"/>
      <c r="AT189" s="219"/>
      <c r="AU189" s="219"/>
      <c r="AV189" s="219"/>
      <c r="AW189" s="219"/>
      <c r="AX189" s="219"/>
      <c r="AY189" s="219"/>
      <c r="AZ189" s="219"/>
      <c r="BA189" s="219"/>
      <c r="BB189" s="219"/>
      <c r="BC189" s="219"/>
      <c r="BD189" s="219"/>
      <c r="BE189" s="219"/>
      <c r="BF189" s="219"/>
      <c r="BG189" s="219"/>
      <c r="BH189" s="219"/>
      <c r="BI189" s="219"/>
      <c r="BJ189" s="219"/>
      <c r="BK189" s="219"/>
      <c r="BL189" s="219"/>
      <c r="BM189" s="219"/>
      <c r="BN189" s="219"/>
      <c r="BO189" s="219"/>
      <c r="BP189" s="219"/>
      <c r="BQ189" s="219"/>
      <c r="BR189" s="219"/>
      <c r="BS189" s="219"/>
      <c r="BT189" s="219"/>
      <c r="BU189" s="219"/>
      <c r="BV189" s="219"/>
      <c r="BW189" s="219"/>
      <c r="BX189" s="47"/>
      <c r="BY189" s="47"/>
      <c r="BZ189" s="47"/>
      <c r="CA189" s="47"/>
      <c r="CB189" s="47"/>
      <c r="CC189" s="47"/>
      <c r="CD189" s="47"/>
      <c r="CE189" s="47"/>
      <c r="CF189" s="47"/>
      <c r="CG189" s="47"/>
      <c r="CH189" s="47"/>
      <c r="CI189" s="47"/>
      <c r="CJ189" s="47"/>
      <c r="CK189" s="47"/>
      <c r="CL189" s="47"/>
      <c r="CM189" s="47"/>
      <c r="CN189" s="47"/>
      <c r="CO189" s="47"/>
      <c r="CP189" s="47"/>
      <c r="CQ189" s="47"/>
      <c r="CR189" s="47"/>
      <c r="CS189" s="47"/>
      <c r="CT189" s="47"/>
      <c r="CU189" s="47"/>
      <c r="CV189" s="47"/>
      <c r="CW189" s="47"/>
      <c r="CX189" s="47"/>
      <c r="CY189" s="47"/>
      <c r="CZ189" s="47"/>
      <c r="DA189" s="47"/>
      <c r="DB189" s="47"/>
      <c r="DC189" s="47"/>
      <c r="DD189" s="47"/>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row>
    <row r="190" spans="1:200" s="39" customFormat="1" ht="33" customHeight="1" thickBot="1" x14ac:dyDescent="0.25">
      <c r="A190" s="316"/>
      <c r="B190" s="194" t="s">
        <v>4</v>
      </c>
      <c r="C190" s="770" t="s">
        <v>394</v>
      </c>
      <c r="D190" s="771"/>
      <c r="E190" s="771"/>
      <c r="F190" s="771"/>
      <c r="G190" s="771"/>
      <c r="H190" s="771"/>
      <c r="I190" s="771"/>
      <c r="J190" s="771"/>
      <c r="K190" s="771"/>
      <c r="L190" s="771"/>
      <c r="M190" s="771"/>
      <c r="N190" s="771"/>
      <c r="O190" s="771"/>
      <c r="P190" s="771"/>
      <c r="Q190" s="771"/>
      <c r="R190" s="771"/>
      <c r="S190" s="771"/>
      <c r="T190" s="771"/>
      <c r="U190" s="771"/>
      <c r="V190" s="771"/>
      <c r="W190" s="771"/>
      <c r="X190" s="771"/>
      <c r="Y190" s="771"/>
      <c r="Z190" s="772"/>
      <c r="AA190" s="207"/>
      <c r="AB190" s="207"/>
      <c r="AC190" s="221"/>
      <c r="AD190" s="228"/>
      <c r="AE190" s="221"/>
      <c r="AF190" s="221"/>
      <c r="AG190" s="221"/>
      <c r="AH190" s="221"/>
      <c r="AI190" s="221"/>
      <c r="AJ190" s="221"/>
      <c r="AK190" s="221"/>
      <c r="AL190" s="221"/>
      <c r="AM190" s="221"/>
      <c r="AN190" s="221"/>
      <c r="AO190" s="221"/>
      <c r="AP190" s="221"/>
      <c r="AQ190" s="221"/>
      <c r="AR190" s="221"/>
      <c r="AS190" s="221"/>
      <c r="AT190" s="221"/>
      <c r="AU190" s="221"/>
      <c r="AV190" s="221"/>
      <c r="AW190" s="221"/>
      <c r="AX190" s="221"/>
      <c r="AY190" s="221"/>
      <c r="AZ190" s="221"/>
      <c r="BA190" s="221"/>
      <c r="BB190" s="221"/>
      <c r="BC190" s="221"/>
      <c r="BD190" s="221"/>
      <c r="BE190" s="221"/>
      <c r="BF190" s="221"/>
      <c r="BG190" s="221"/>
      <c r="BH190" s="221"/>
      <c r="BI190" s="221"/>
      <c r="BJ190" s="221"/>
      <c r="BK190" s="221"/>
      <c r="BL190" s="221"/>
      <c r="BM190" s="221"/>
      <c r="BN190" s="221"/>
      <c r="BO190" s="221"/>
      <c r="BP190" s="221"/>
      <c r="BQ190" s="221"/>
      <c r="BR190" s="221"/>
      <c r="BS190" s="221"/>
      <c r="BT190" s="221"/>
      <c r="BU190" s="221"/>
      <c r="BV190" s="221"/>
      <c r="BW190" s="221"/>
      <c r="BX190" s="207"/>
      <c r="BY190" s="207"/>
      <c r="BZ190" s="207"/>
      <c r="CA190" s="207"/>
      <c r="CB190" s="207"/>
      <c r="CC190" s="207"/>
      <c r="CD190" s="207"/>
      <c r="CE190" s="207"/>
      <c r="CF190" s="207"/>
      <c r="CG190" s="207"/>
      <c r="CH190" s="207"/>
      <c r="CI190" s="207"/>
      <c r="CJ190" s="207"/>
      <c r="CK190" s="207"/>
      <c r="CL190" s="207"/>
      <c r="CM190" s="207"/>
      <c r="CN190" s="207"/>
      <c r="CO190" s="207"/>
      <c r="CP190" s="207"/>
      <c r="CQ190" s="207"/>
      <c r="CR190" s="207"/>
      <c r="CS190" s="207"/>
      <c r="CT190" s="207"/>
      <c r="CU190" s="207"/>
      <c r="CV190" s="207"/>
      <c r="CW190" s="207"/>
      <c r="CX190" s="207"/>
      <c r="CY190" s="207"/>
      <c r="CZ190" s="207"/>
      <c r="DA190" s="207"/>
      <c r="DB190" s="207"/>
      <c r="DC190" s="207"/>
      <c r="DD190" s="207"/>
    </row>
    <row r="191" spans="1:200" s="280" customFormat="1" ht="30" customHeight="1" thickBot="1" x14ac:dyDescent="0.25">
      <c r="A191" s="326"/>
      <c r="B191" s="190" t="s">
        <v>1121</v>
      </c>
      <c r="C191" s="135" t="s">
        <v>1122</v>
      </c>
      <c r="D191" s="281"/>
      <c r="E191" s="282"/>
      <c r="F191" s="283"/>
      <c r="G191" s="284"/>
      <c r="H191" s="12"/>
      <c r="I191" s="282"/>
      <c r="J191" s="285"/>
      <c r="K191" s="284"/>
      <c r="L191" s="281"/>
      <c r="M191" s="282"/>
      <c r="N191" s="283"/>
      <c r="O191" s="284"/>
      <c r="P191" s="12"/>
      <c r="Q191" s="282"/>
      <c r="R191" s="283"/>
      <c r="S191" s="284"/>
      <c r="T191" s="281"/>
      <c r="U191" s="282"/>
      <c r="V191" s="283"/>
      <c r="W191" s="284"/>
      <c r="X191" s="286"/>
      <c r="Y191" s="286"/>
      <c r="Z191" s="332"/>
      <c r="AA191" s="207"/>
      <c r="AB191" s="278"/>
      <c r="AC191" s="279"/>
      <c r="AD191" s="228"/>
      <c r="AE191" s="279"/>
      <c r="AF191" s="279"/>
      <c r="AG191" s="279"/>
      <c r="AH191" s="279"/>
      <c r="AI191" s="279"/>
      <c r="AJ191" s="279"/>
      <c r="AK191" s="279"/>
      <c r="AL191" s="279"/>
      <c r="AM191" s="279"/>
      <c r="AN191" s="279"/>
      <c r="AO191" s="279"/>
      <c r="AP191" s="279"/>
      <c r="AQ191" s="279"/>
      <c r="AR191" s="279"/>
      <c r="AS191" s="279"/>
      <c r="AT191" s="279"/>
      <c r="AU191" s="279"/>
      <c r="AV191" s="279"/>
      <c r="AW191" s="279"/>
      <c r="AX191" s="279"/>
      <c r="AY191" s="279"/>
      <c r="AZ191" s="279"/>
      <c r="BA191" s="279"/>
      <c r="BB191" s="279"/>
      <c r="BC191" s="279"/>
      <c r="BD191" s="279"/>
      <c r="BE191" s="279"/>
      <c r="BF191" s="279"/>
      <c r="BG191" s="279"/>
      <c r="BH191" s="279"/>
      <c r="BI191" s="279"/>
      <c r="BJ191" s="279"/>
      <c r="BK191" s="279"/>
      <c r="BL191" s="279"/>
      <c r="BM191" s="279"/>
      <c r="BN191" s="279"/>
      <c r="BO191" s="279"/>
      <c r="BP191" s="279"/>
      <c r="BQ191" s="279"/>
      <c r="BR191" s="279"/>
      <c r="BS191" s="279"/>
      <c r="BT191" s="279"/>
      <c r="BU191" s="279"/>
      <c r="BV191" s="279"/>
      <c r="BW191" s="279"/>
      <c r="BX191" s="279"/>
      <c r="BY191" s="279"/>
      <c r="BZ191" s="279"/>
      <c r="CA191" s="279"/>
      <c r="CB191" s="279"/>
      <c r="CC191" s="279"/>
      <c r="CD191" s="279"/>
      <c r="CE191" s="278"/>
      <c r="CF191" s="278"/>
      <c r="CG191" s="278"/>
      <c r="CH191" s="278"/>
      <c r="CI191" s="278"/>
      <c r="CJ191" s="278"/>
      <c r="CK191" s="278"/>
      <c r="CL191" s="278"/>
      <c r="CM191" s="278"/>
      <c r="CN191" s="278"/>
      <c r="CO191" s="278"/>
      <c r="CP191" s="278"/>
      <c r="CQ191" s="278"/>
    </row>
    <row r="192" spans="1:200" s="280" customFormat="1" ht="45" customHeight="1" x14ac:dyDescent="0.2">
      <c r="A192" s="326"/>
      <c r="B192" s="173" t="s">
        <v>1123</v>
      </c>
      <c r="C192" s="136" t="s">
        <v>1124</v>
      </c>
      <c r="D192" s="606"/>
      <c r="E192" s="607"/>
      <c r="F192" s="606"/>
      <c r="G192" s="607"/>
      <c r="H192" s="606"/>
      <c r="I192" s="607"/>
      <c r="J192" s="606"/>
      <c r="K192" s="607"/>
      <c r="L192" s="606"/>
      <c r="M192" s="607"/>
      <c r="N192" s="606"/>
      <c r="O192" s="607"/>
      <c r="P192" s="606"/>
      <c r="Q192" s="607"/>
      <c r="R192" s="606"/>
      <c r="S192" s="607"/>
      <c r="T192" s="606"/>
      <c r="U192" s="607"/>
      <c r="V192" s="606"/>
      <c r="W192" s="607"/>
      <c r="X192" s="44"/>
      <c r="Y192" s="169">
        <f>IF(OR(D192="s",F192="s",H192="s",J192="s",L192="s",N192="s",P192="s",R192="s",T192="s",V192="s"), 0, IF(OR(D192="a",F192="a",H192="a",J192="a",L192="a",N192="a",P192="a",R192="a",T192="a",V192="a"),Z192,0))</f>
        <v>0</v>
      </c>
      <c r="Z192" s="330">
        <v>10</v>
      </c>
      <c r="AA192" s="207">
        <f>COUNTIF(D192:W192,"a")+COUNTIF(D192:W192,"s")</f>
        <v>0</v>
      </c>
      <c r="AB192" s="388"/>
      <c r="AC192" s="279"/>
      <c r="AD192" s="228"/>
      <c r="AE192" s="279"/>
      <c r="AF192" s="279"/>
      <c r="AG192" s="279"/>
      <c r="AH192" s="279"/>
      <c r="AI192" s="279"/>
      <c r="AJ192" s="279"/>
      <c r="AK192" s="279"/>
      <c r="AL192" s="279"/>
      <c r="AM192" s="279"/>
      <c r="AN192" s="279"/>
      <c r="AO192" s="279"/>
      <c r="AP192" s="279"/>
      <c r="AQ192" s="279"/>
      <c r="AR192" s="279"/>
      <c r="AS192" s="279"/>
      <c r="AT192" s="279"/>
      <c r="AU192" s="279"/>
      <c r="AV192" s="279"/>
      <c r="AW192" s="279"/>
      <c r="AX192" s="279"/>
      <c r="AY192" s="279"/>
      <c r="AZ192" s="279"/>
      <c r="BA192" s="279"/>
      <c r="BB192" s="279"/>
      <c r="BC192" s="279"/>
      <c r="BD192" s="279"/>
      <c r="BE192" s="279"/>
      <c r="BF192" s="279"/>
      <c r="BG192" s="279"/>
      <c r="BH192" s="279"/>
      <c r="BI192" s="279"/>
      <c r="BJ192" s="279"/>
      <c r="BK192" s="279"/>
      <c r="BL192" s="279"/>
      <c r="BM192" s="279"/>
      <c r="BN192" s="279"/>
      <c r="BO192" s="279"/>
      <c r="BP192" s="279"/>
      <c r="BQ192" s="279"/>
      <c r="BR192" s="279"/>
      <c r="BS192" s="279"/>
      <c r="BT192" s="279"/>
      <c r="BU192" s="279"/>
      <c r="BV192" s="279"/>
      <c r="BW192" s="279"/>
      <c r="BX192" s="279"/>
      <c r="BY192" s="279"/>
      <c r="BZ192" s="279"/>
      <c r="CA192" s="279"/>
      <c r="CB192" s="279"/>
      <c r="CC192" s="279"/>
      <c r="CD192" s="279"/>
      <c r="CE192" s="278"/>
      <c r="CF192" s="278"/>
      <c r="CG192" s="278"/>
      <c r="CH192" s="278"/>
      <c r="CI192" s="278"/>
      <c r="CJ192" s="278"/>
      <c r="CK192" s="278"/>
      <c r="CL192" s="278"/>
      <c r="CM192" s="278"/>
      <c r="CN192" s="278"/>
      <c r="CO192" s="278"/>
      <c r="CP192" s="278"/>
      <c r="CQ192" s="278"/>
    </row>
    <row r="193" spans="1:95" s="280" customFormat="1" ht="67.5" customHeight="1" x14ac:dyDescent="0.2">
      <c r="A193" s="326"/>
      <c r="B193" s="173" t="s">
        <v>1125</v>
      </c>
      <c r="C193" s="136" t="s">
        <v>1126</v>
      </c>
      <c r="D193" s="606"/>
      <c r="E193" s="607"/>
      <c r="F193" s="606"/>
      <c r="G193" s="607"/>
      <c r="H193" s="606"/>
      <c r="I193" s="607"/>
      <c r="J193" s="606"/>
      <c r="K193" s="607"/>
      <c r="L193" s="606"/>
      <c r="M193" s="607"/>
      <c r="N193" s="606"/>
      <c r="O193" s="607"/>
      <c r="P193" s="606"/>
      <c r="Q193" s="607"/>
      <c r="R193" s="606"/>
      <c r="S193" s="607"/>
      <c r="T193" s="606"/>
      <c r="U193" s="607"/>
      <c r="V193" s="606"/>
      <c r="W193" s="607"/>
      <c r="X193" s="44"/>
      <c r="Y193" s="169">
        <f>IF(OR(D193="s",F193="s",H193="s",J193="s",L193="s",N193="s",P193="s",R193="s",T193="s",V193="s"), 0, IF(OR(D193="a",F193="a",H193="a",J193="a",L193="a",N193="a",P193="a",R193="a",T193="a",V193="a"),Z193,0))</f>
        <v>0</v>
      </c>
      <c r="Z193" s="330">
        <v>5</v>
      </c>
      <c r="AA193" s="207">
        <f>COUNTIF(D193:W193,"a")+COUNTIF(D193:W193,"s")</f>
        <v>0</v>
      </c>
      <c r="AB193" s="388"/>
      <c r="AC193" s="279"/>
      <c r="AD193" s="228"/>
      <c r="AE193" s="279"/>
      <c r="AF193" s="279"/>
      <c r="AG193" s="279"/>
      <c r="AH193" s="279"/>
      <c r="AI193" s="279"/>
      <c r="AJ193" s="279"/>
      <c r="AK193" s="279"/>
      <c r="AL193" s="279"/>
      <c r="AM193" s="279"/>
      <c r="AN193" s="279"/>
      <c r="AO193" s="279"/>
      <c r="AP193" s="279"/>
      <c r="AQ193" s="279"/>
      <c r="AR193" s="279"/>
      <c r="AS193" s="279"/>
      <c r="AT193" s="279"/>
      <c r="AU193" s="279"/>
      <c r="AV193" s="279"/>
      <c r="AW193" s="279"/>
      <c r="AX193" s="279"/>
      <c r="AY193" s="279"/>
      <c r="AZ193" s="279"/>
      <c r="BA193" s="279"/>
      <c r="BB193" s="279"/>
      <c r="BC193" s="279"/>
      <c r="BD193" s="279"/>
      <c r="BE193" s="279"/>
      <c r="BF193" s="279"/>
      <c r="BG193" s="279"/>
      <c r="BH193" s="279"/>
      <c r="BI193" s="279"/>
      <c r="BJ193" s="279"/>
      <c r="BK193" s="279"/>
      <c r="BL193" s="279"/>
      <c r="BM193" s="279"/>
      <c r="BN193" s="279"/>
      <c r="BO193" s="279"/>
      <c r="BP193" s="279"/>
      <c r="BQ193" s="279"/>
      <c r="BR193" s="279"/>
      <c r="BS193" s="279"/>
      <c r="BT193" s="279"/>
      <c r="BU193" s="279"/>
      <c r="BV193" s="279"/>
      <c r="BW193" s="279"/>
      <c r="BX193" s="279"/>
      <c r="BY193" s="279"/>
      <c r="BZ193" s="279"/>
      <c r="CA193" s="279"/>
      <c r="CB193" s="279"/>
      <c r="CC193" s="279"/>
      <c r="CD193" s="279"/>
      <c r="CE193" s="278"/>
      <c r="CF193" s="278"/>
      <c r="CG193" s="278"/>
      <c r="CH193" s="278"/>
      <c r="CI193" s="278"/>
      <c r="CJ193" s="278"/>
      <c r="CK193" s="278"/>
      <c r="CL193" s="278"/>
      <c r="CM193" s="278"/>
      <c r="CN193" s="278"/>
      <c r="CO193" s="278"/>
      <c r="CP193" s="278"/>
      <c r="CQ193" s="278"/>
    </row>
    <row r="194" spans="1:95" s="280" customFormat="1" ht="45" customHeight="1" x14ac:dyDescent="0.2">
      <c r="A194" s="326"/>
      <c r="B194" s="173" t="s">
        <v>1127</v>
      </c>
      <c r="C194" s="136" t="s">
        <v>1128</v>
      </c>
      <c r="D194" s="606"/>
      <c r="E194" s="607"/>
      <c r="F194" s="606"/>
      <c r="G194" s="607"/>
      <c r="H194" s="606"/>
      <c r="I194" s="607"/>
      <c r="J194" s="606"/>
      <c r="K194" s="607"/>
      <c r="L194" s="606"/>
      <c r="M194" s="607"/>
      <c r="N194" s="606"/>
      <c r="O194" s="607"/>
      <c r="P194" s="606"/>
      <c r="Q194" s="607"/>
      <c r="R194" s="606"/>
      <c r="S194" s="607"/>
      <c r="T194" s="606"/>
      <c r="U194" s="607"/>
      <c r="V194" s="606"/>
      <c r="W194" s="607"/>
      <c r="X194" s="44"/>
      <c r="Y194" s="169">
        <f>IF(OR(D194="s",F194="s",H194="s",J194="s",L194="s",N194="s",P194="s",R194="s",T194="s",V194="s"), 0, IF(OR(D194="a",F194="a",H194="a",J194="a",L194="a",N194="a",P194="a",R194="a",T194="a",V194="a"),Z194,0))</f>
        <v>0</v>
      </c>
      <c r="Z194" s="330">
        <v>5</v>
      </c>
      <c r="AA194" s="207">
        <f>COUNTIF(D194:W194,"a")+COUNTIF(D194:W194,"s")</f>
        <v>0</v>
      </c>
      <c r="AB194" s="388"/>
      <c r="AC194" s="279"/>
      <c r="AD194" s="228" t="s">
        <v>205</v>
      </c>
      <c r="AE194" s="279"/>
      <c r="AF194" s="279"/>
      <c r="AG194" s="279"/>
      <c r="AH194" s="279"/>
      <c r="AI194" s="279"/>
      <c r="AJ194" s="279"/>
      <c r="AK194" s="279"/>
      <c r="AL194" s="279"/>
      <c r="AM194" s="279"/>
      <c r="AN194" s="279"/>
      <c r="AO194" s="279"/>
      <c r="AP194" s="279"/>
      <c r="AQ194" s="279"/>
      <c r="AR194" s="279"/>
      <c r="AS194" s="279"/>
      <c r="AT194" s="279"/>
      <c r="AU194" s="279"/>
      <c r="AV194" s="279"/>
      <c r="AW194" s="279"/>
      <c r="AX194" s="279"/>
      <c r="AY194" s="279"/>
      <c r="AZ194" s="279"/>
      <c r="BA194" s="279"/>
      <c r="BB194" s="279"/>
      <c r="BC194" s="279"/>
      <c r="BD194" s="279"/>
      <c r="BE194" s="279"/>
      <c r="BF194" s="279"/>
      <c r="BG194" s="279"/>
      <c r="BH194" s="279"/>
      <c r="BI194" s="279"/>
      <c r="BJ194" s="279"/>
      <c r="BK194" s="279"/>
      <c r="BL194" s="279"/>
      <c r="BM194" s="279"/>
      <c r="BN194" s="279"/>
      <c r="BO194" s="279"/>
      <c r="BP194" s="279"/>
      <c r="BQ194" s="279"/>
      <c r="BR194" s="279"/>
      <c r="BS194" s="279"/>
      <c r="BT194" s="279"/>
      <c r="BU194" s="279"/>
      <c r="BV194" s="279"/>
      <c r="BW194" s="279"/>
      <c r="BX194" s="279"/>
      <c r="BY194" s="279"/>
      <c r="BZ194" s="279"/>
      <c r="CA194" s="279"/>
      <c r="CB194" s="279"/>
      <c r="CC194" s="279"/>
      <c r="CD194" s="279"/>
      <c r="CE194" s="278"/>
      <c r="CF194" s="278"/>
      <c r="CG194" s="278"/>
      <c r="CH194" s="278"/>
      <c r="CI194" s="278"/>
      <c r="CJ194" s="278"/>
      <c r="CK194" s="278"/>
      <c r="CL194" s="278"/>
      <c r="CM194" s="278"/>
      <c r="CN194" s="278"/>
      <c r="CO194" s="278"/>
      <c r="CP194" s="278"/>
      <c r="CQ194" s="278"/>
    </row>
    <row r="195" spans="1:95" s="280" customFormat="1" ht="45" customHeight="1" thickBot="1" x14ac:dyDescent="0.25">
      <c r="A195" s="326"/>
      <c r="B195" s="173" t="s">
        <v>1129</v>
      </c>
      <c r="C195" s="136" t="s">
        <v>1130</v>
      </c>
      <c r="D195" s="606"/>
      <c r="E195" s="607"/>
      <c r="F195" s="606"/>
      <c r="G195" s="607"/>
      <c r="H195" s="606"/>
      <c r="I195" s="607"/>
      <c r="J195" s="606"/>
      <c r="K195" s="607"/>
      <c r="L195" s="606"/>
      <c r="M195" s="607"/>
      <c r="N195" s="606"/>
      <c r="O195" s="607"/>
      <c r="P195" s="606"/>
      <c r="Q195" s="607"/>
      <c r="R195" s="606"/>
      <c r="S195" s="607"/>
      <c r="T195" s="606"/>
      <c r="U195" s="607"/>
      <c r="V195" s="606"/>
      <c r="W195" s="607"/>
      <c r="X195" s="44"/>
      <c r="Y195" s="169">
        <f>IF(OR(D195="s",F195="s",H195="s",J195="s",L195="s",N195="s",P195="s",R195="s",T195="s",V195="s"), 0, IF(OR(D195="a",F195="a",H195="a",J195="a",L195="a",N195="a",P195="a",R195="a",T195="a",V195="a"),Z195,0))</f>
        <v>0</v>
      </c>
      <c r="Z195" s="330">
        <v>10</v>
      </c>
      <c r="AA195" s="207">
        <f>COUNTIF(D195:W195,"a")+COUNTIF(D195:W195,"s")</f>
        <v>0</v>
      </c>
      <c r="AB195" s="388"/>
      <c r="AC195" s="279"/>
      <c r="AD195" s="228"/>
      <c r="AE195" s="279"/>
      <c r="AF195" s="279"/>
      <c r="AG195" s="279"/>
      <c r="AH195" s="279"/>
      <c r="AI195" s="279"/>
      <c r="AJ195" s="279"/>
      <c r="AK195" s="279"/>
      <c r="AL195" s="279"/>
      <c r="AM195" s="279"/>
      <c r="AN195" s="279"/>
      <c r="AO195" s="279"/>
      <c r="AP195" s="279"/>
      <c r="AQ195" s="279"/>
      <c r="AR195" s="279"/>
      <c r="AS195" s="279"/>
      <c r="AT195" s="279"/>
      <c r="AU195" s="279"/>
      <c r="AV195" s="279"/>
      <c r="AW195" s="279"/>
      <c r="AX195" s="279"/>
      <c r="AY195" s="279"/>
      <c r="AZ195" s="279"/>
      <c r="BA195" s="279"/>
      <c r="BB195" s="279"/>
      <c r="BC195" s="279"/>
      <c r="BD195" s="279"/>
      <c r="BE195" s="279"/>
      <c r="BF195" s="279"/>
      <c r="BG195" s="279"/>
      <c r="BH195" s="279"/>
      <c r="BI195" s="279"/>
      <c r="BJ195" s="279"/>
      <c r="BK195" s="279"/>
      <c r="BL195" s="279"/>
      <c r="BM195" s="279"/>
      <c r="BN195" s="279"/>
      <c r="BO195" s="279"/>
      <c r="BP195" s="279"/>
      <c r="BQ195" s="279"/>
      <c r="BR195" s="279"/>
      <c r="BS195" s="279"/>
      <c r="BT195" s="279"/>
      <c r="BU195" s="279"/>
      <c r="BV195" s="279"/>
      <c r="BW195" s="279"/>
      <c r="BX195" s="279"/>
      <c r="BY195" s="279"/>
      <c r="BZ195" s="279"/>
      <c r="CA195" s="279"/>
      <c r="CB195" s="279"/>
      <c r="CC195" s="279"/>
      <c r="CD195" s="279"/>
      <c r="CE195" s="278"/>
      <c r="CF195" s="278"/>
      <c r="CG195" s="278"/>
      <c r="CH195" s="278"/>
      <c r="CI195" s="278"/>
      <c r="CJ195" s="278"/>
      <c r="CK195" s="278"/>
      <c r="CL195" s="278"/>
      <c r="CM195" s="278"/>
      <c r="CN195" s="278"/>
      <c r="CO195" s="278"/>
      <c r="CP195" s="278"/>
      <c r="CQ195" s="278"/>
    </row>
    <row r="196" spans="1:95" s="280" customFormat="1" ht="17.45" customHeight="1" thickTop="1" thickBot="1" x14ac:dyDescent="0.25">
      <c r="A196" s="326"/>
      <c r="B196" s="177"/>
      <c r="C196" s="110"/>
      <c r="D196" s="629" t="s">
        <v>436</v>
      </c>
      <c r="E196" s="641"/>
      <c r="F196" s="641"/>
      <c r="G196" s="641"/>
      <c r="H196" s="641"/>
      <c r="I196" s="641"/>
      <c r="J196" s="641"/>
      <c r="K196" s="641"/>
      <c r="L196" s="641"/>
      <c r="M196" s="641"/>
      <c r="N196" s="641"/>
      <c r="O196" s="641"/>
      <c r="P196" s="641"/>
      <c r="Q196" s="641"/>
      <c r="R196" s="641"/>
      <c r="S196" s="641"/>
      <c r="T196" s="641"/>
      <c r="U196" s="641"/>
      <c r="V196" s="641"/>
      <c r="W196" s="641"/>
      <c r="X196" s="670"/>
      <c r="Y196" s="288">
        <f>SUM(Y192:Y195)</f>
        <v>0</v>
      </c>
      <c r="Z196" s="331">
        <f>SUM(Z192:Z195)</f>
        <v>30</v>
      </c>
      <c r="AA196" s="207"/>
      <c r="AB196" s="278"/>
      <c r="AC196" s="279"/>
      <c r="AD196" s="228"/>
      <c r="AE196" s="279"/>
      <c r="AF196" s="279"/>
      <c r="AG196" s="279"/>
      <c r="AH196" s="279"/>
      <c r="AI196" s="279"/>
      <c r="AJ196" s="279"/>
      <c r="AK196" s="279"/>
      <c r="AL196" s="279"/>
      <c r="AM196" s="279"/>
      <c r="AN196" s="279"/>
      <c r="AO196" s="279"/>
      <c r="AP196" s="279"/>
      <c r="AQ196" s="279"/>
      <c r="AR196" s="279"/>
      <c r="AS196" s="279"/>
      <c r="AT196" s="279"/>
      <c r="AU196" s="279"/>
      <c r="AV196" s="279"/>
      <c r="AW196" s="279"/>
      <c r="AX196" s="279"/>
      <c r="AY196" s="279"/>
      <c r="AZ196" s="279"/>
      <c r="BA196" s="279"/>
      <c r="BB196" s="279"/>
      <c r="BC196" s="279"/>
      <c r="BD196" s="279"/>
      <c r="BE196" s="279"/>
      <c r="BF196" s="279"/>
      <c r="BG196" s="279"/>
      <c r="BH196" s="279"/>
      <c r="BI196" s="279"/>
      <c r="BJ196" s="279"/>
      <c r="BK196" s="279"/>
      <c r="BL196" s="279"/>
      <c r="BM196" s="279"/>
      <c r="BN196" s="279"/>
      <c r="BO196" s="279"/>
      <c r="BP196" s="279"/>
      <c r="BQ196" s="279"/>
      <c r="BR196" s="279"/>
      <c r="BS196" s="279"/>
      <c r="BT196" s="279"/>
      <c r="BU196" s="279"/>
      <c r="BV196" s="279"/>
      <c r="BW196" s="279"/>
      <c r="BX196" s="279"/>
      <c r="BY196" s="279"/>
      <c r="BZ196" s="279"/>
      <c r="CA196" s="279"/>
      <c r="CB196" s="279"/>
      <c r="CC196" s="279"/>
      <c r="CD196" s="279"/>
      <c r="CE196" s="278"/>
      <c r="CF196" s="278"/>
      <c r="CG196" s="278"/>
      <c r="CH196" s="278"/>
      <c r="CI196" s="278"/>
      <c r="CJ196" s="278"/>
      <c r="CK196" s="278"/>
      <c r="CL196" s="278"/>
      <c r="CM196" s="278"/>
      <c r="CN196" s="278"/>
      <c r="CO196" s="278"/>
      <c r="CP196" s="278"/>
      <c r="CQ196" s="278"/>
    </row>
    <row r="197" spans="1:95" s="280" customFormat="1" ht="21.6" customHeight="1" thickBot="1" x14ac:dyDescent="0.25">
      <c r="A197" s="324"/>
      <c r="B197" s="289"/>
      <c r="C197" s="137"/>
      <c r="D197" s="632"/>
      <c r="E197" s="633"/>
      <c r="F197" s="671">
        <v>5</v>
      </c>
      <c r="G197" s="672"/>
      <c r="H197" s="672"/>
      <c r="I197" s="672"/>
      <c r="J197" s="672"/>
      <c r="K197" s="672"/>
      <c r="L197" s="672"/>
      <c r="M197" s="672"/>
      <c r="N197" s="672"/>
      <c r="O197" s="672"/>
      <c r="P197" s="672"/>
      <c r="Q197" s="672"/>
      <c r="R197" s="672"/>
      <c r="S197" s="672"/>
      <c r="T197" s="672"/>
      <c r="U197" s="672"/>
      <c r="V197" s="672"/>
      <c r="W197" s="672"/>
      <c r="X197" s="672"/>
      <c r="Y197" s="672"/>
      <c r="Z197" s="673"/>
      <c r="AA197" s="207"/>
      <c r="AB197" s="278"/>
      <c r="AC197" s="279"/>
      <c r="AD197" s="228"/>
      <c r="AE197" s="279"/>
      <c r="AF197" s="279"/>
      <c r="AG197" s="279"/>
      <c r="AH197" s="279"/>
      <c r="AI197" s="279"/>
      <c r="AJ197" s="279"/>
      <c r="AK197" s="279"/>
      <c r="AL197" s="279"/>
      <c r="AM197" s="279"/>
      <c r="AN197" s="279"/>
      <c r="AO197" s="279"/>
      <c r="AP197" s="279"/>
      <c r="AQ197" s="279"/>
      <c r="AR197" s="279"/>
      <c r="AS197" s="279"/>
      <c r="AT197" s="279"/>
      <c r="AU197" s="279"/>
      <c r="AV197" s="279"/>
      <c r="AW197" s="279"/>
      <c r="AX197" s="279"/>
      <c r="AY197" s="279"/>
      <c r="AZ197" s="279"/>
      <c r="BA197" s="279"/>
      <c r="BB197" s="279"/>
      <c r="BC197" s="279"/>
      <c r="BD197" s="279"/>
      <c r="BE197" s="279"/>
      <c r="BF197" s="279"/>
      <c r="BG197" s="279"/>
      <c r="BH197" s="279"/>
      <c r="BI197" s="279"/>
      <c r="BJ197" s="279"/>
      <c r="BK197" s="279"/>
      <c r="BL197" s="279"/>
      <c r="BM197" s="279"/>
      <c r="BN197" s="279"/>
      <c r="BO197" s="279"/>
      <c r="BP197" s="279"/>
      <c r="BQ197" s="279"/>
      <c r="BR197" s="279"/>
      <c r="BS197" s="279"/>
      <c r="BT197" s="279"/>
      <c r="BU197" s="279"/>
      <c r="BV197" s="279"/>
      <c r="BW197" s="279"/>
      <c r="BX197" s="279"/>
      <c r="BY197" s="279"/>
      <c r="BZ197" s="279"/>
      <c r="CA197" s="279"/>
      <c r="CB197" s="279"/>
      <c r="CC197" s="279"/>
      <c r="CD197" s="279"/>
      <c r="CE197" s="278"/>
      <c r="CF197" s="278"/>
      <c r="CG197" s="278"/>
      <c r="CH197" s="278"/>
      <c r="CI197" s="278"/>
      <c r="CJ197" s="278"/>
      <c r="CK197" s="278"/>
      <c r="CL197" s="278"/>
      <c r="CM197" s="278"/>
      <c r="CN197" s="278"/>
      <c r="CO197" s="278"/>
      <c r="CP197" s="278"/>
      <c r="CQ197" s="278"/>
    </row>
    <row r="198" spans="1:95" ht="30" customHeight="1" thickBot="1" x14ac:dyDescent="0.25">
      <c r="A198" s="316"/>
      <c r="B198" s="240" t="s">
        <v>5</v>
      </c>
      <c r="C198" s="272" t="s">
        <v>587</v>
      </c>
      <c r="D198" s="243"/>
      <c r="E198" s="242"/>
      <c r="F198" s="160" t="s">
        <v>435</v>
      </c>
      <c r="G198" s="244"/>
      <c r="H198" s="160" t="s">
        <v>435</v>
      </c>
      <c r="I198" s="242"/>
      <c r="J198" s="160" t="s">
        <v>435</v>
      </c>
      <c r="K198" s="244"/>
      <c r="L198" s="241"/>
      <c r="M198" s="242"/>
      <c r="N198" s="243"/>
      <c r="O198" s="244"/>
      <c r="P198" s="241"/>
      <c r="Q198" s="242"/>
      <c r="R198" s="243"/>
      <c r="S198" s="244"/>
      <c r="T198" s="241"/>
      <c r="U198" s="242"/>
      <c r="V198" s="243"/>
      <c r="W198" s="244"/>
      <c r="X198" s="167"/>
      <c r="Y198" s="167"/>
      <c r="Z198" s="327"/>
      <c r="AA198" s="39"/>
      <c r="AD198" s="389"/>
      <c r="BX198" s="219"/>
      <c r="BY198" s="219"/>
      <c r="BZ198" s="219"/>
      <c r="CA198" s="219"/>
      <c r="CB198" s="219"/>
      <c r="CC198" s="219"/>
      <c r="CD198" s="219"/>
      <c r="CE198" s="219"/>
      <c r="CF198" s="219"/>
      <c r="CG198" s="47"/>
      <c r="CH198" s="47"/>
      <c r="CI198" s="47"/>
      <c r="CJ198" s="47"/>
      <c r="CK198" s="47"/>
      <c r="CL198" s="47"/>
      <c r="CM198" s="47"/>
    </row>
    <row r="199" spans="1:95" ht="30" customHeight="1" x14ac:dyDescent="0.2">
      <c r="A199" s="326"/>
      <c r="B199" s="173"/>
      <c r="C199" s="478" t="s">
        <v>1046</v>
      </c>
      <c r="D199" s="623"/>
      <c r="E199" s="623"/>
      <c r="F199" s="623"/>
      <c r="G199" s="623"/>
      <c r="H199" s="623"/>
      <c r="I199" s="623"/>
      <c r="J199" s="623"/>
      <c r="K199" s="623"/>
      <c r="L199" s="623"/>
      <c r="M199" s="623"/>
      <c r="N199" s="623"/>
      <c r="O199" s="623"/>
      <c r="P199" s="623"/>
      <c r="Q199" s="623"/>
      <c r="R199" s="623"/>
      <c r="S199" s="623"/>
      <c r="T199" s="623"/>
      <c r="U199" s="623"/>
      <c r="V199" s="623"/>
      <c r="W199" s="623"/>
      <c r="X199" s="623"/>
      <c r="Y199" s="623"/>
      <c r="Z199" s="624"/>
      <c r="AA199" s="39"/>
      <c r="BX199" s="219"/>
      <c r="BY199" s="219"/>
      <c r="BZ199" s="219"/>
      <c r="CA199" s="219"/>
      <c r="CB199" s="219"/>
      <c r="CC199" s="219"/>
      <c r="CD199" s="219"/>
      <c r="CE199" s="219"/>
    </row>
    <row r="200" spans="1:95" ht="45" customHeight="1" x14ac:dyDescent="0.2">
      <c r="A200" s="326"/>
      <c r="B200" s="175" t="s">
        <v>589</v>
      </c>
      <c r="C200" s="132" t="s">
        <v>1047</v>
      </c>
      <c r="D200" s="606"/>
      <c r="E200" s="607"/>
      <c r="F200" s="606"/>
      <c r="G200" s="607"/>
      <c r="H200" s="606"/>
      <c r="I200" s="607"/>
      <c r="J200" s="606"/>
      <c r="K200" s="607"/>
      <c r="L200" s="606"/>
      <c r="M200" s="607"/>
      <c r="N200" s="606"/>
      <c r="O200" s="607"/>
      <c r="P200" s="606"/>
      <c r="Q200" s="607"/>
      <c r="R200" s="606"/>
      <c r="S200" s="607"/>
      <c r="T200" s="606"/>
      <c r="U200" s="607"/>
      <c r="V200" s="606"/>
      <c r="W200" s="607"/>
      <c r="X200" s="44"/>
      <c r="Y200" s="538">
        <f>IF(OR(D200="s",F200="s",H200="s",J200="s",L200="s",N200="s",P200="s",R200="s",T200="s",V200="s"), 0, IF(OR(D200="a",F200="a",H200="a",J200="a",L200="a",N200="a",P200="a",R200="a",T200="a",V200="a"),Z200,0))</f>
        <v>0</v>
      </c>
      <c r="Z200" s="330">
        <v>5</v>
      </c>
      <c r="AA200" s="39">
        <f>COUNTIF(D200:W200,"a")+COUNTIF(D200:W200,"s")</f>
        <v>0</v>
      </c>
      <c r="AB200" s="388"/>
      <c r="AD200" s="228"/>
      <c r="BX200" s="219"/>
      <c r="BY200" s="219"/>
      <c r="BZ200" s="219"/>
      <c r="CA200" s="219"/>
      <c r="CB200" s="219"/>
      <c r="CC200" s="219"/>
      <c r="CD200" s="219"/>
      <c r="CE200" s="219"/>
      <c r="CF200" s="219"/>
      <c r="CG200" s="47"/>
      <c r="CH200" s="47"/>
      <c r="CI200" s="47"/>
      <c r="CJ200" s="47"/>
      <c r="CK200" s="47"/>
      <c r="CL200" s="47"/>
      <c r="CM200" s="47"/>
    </row>
    <row r="201" spans="1:95" ht="67.5" customHeight="1" x14ac:dyDescent="0.2">
      <c r="A201" s="326"/>
      <c r="B201" s="175" t="s">
        <v>595</v>
      </c>
      <c r="C201" s="132" t="s">
        <v>1132</v>
      </c>
      <c r="D201" s="606"/>
      <c r="E201" s="607"/>
      <c r="F201" s="606"/>
      <c r="G201" s="607"/>
      <c r="H201" s="606"/>
      <c r="I201" s="607"/>
      <c r="J201" s="606"/>
      <c r="K201" s="607"/>
      <c r="L201" s="606"/>
      <c r="M201" s="607"/>
      <c r="N201" s="606"/>
      <c r="O201" s="607"/>
      <c r="P201" s="606"/>
      <c r="Q201" s="607"/>
      <c r="R201" s="606"/>
      <c r="S201" s="607"/>
      <c r="T201" s="606"/>
      <c r="U201" s="607"/>
      <c r="V201" s="606"/>
      <c r="W201" s="607"/>
      <c r="X201" s="44"/>
      <c r="Y201" s="538">
        <f>IF(OR(D201="s",F201="s",H201="s",J201="s",L201="s",N201="s",P201="s",R201="s",T201="s",V201="s"), 0, IF(OR(D201="a",F201="a",H201="a",J201="a",L201="a",N201="a",P201="a",R201="a",T201="a",V201="a"),Z201,0))</f>
        <v>0</v>
      </c>
      <c r="Z201" s="330">
        <v>5</v>
      </c>
      <c r="AA201" s="39">
        <f>COUNTIF(D201:W201,"a")+COUNTIF(D201:W201,"s")</f>
        <v>0</v>
      </c>
      <c r="AB201" s="388"/>
      <c r="AD201" s="228"/>
      <c r="BX201" s="219"/>
      <c r="BY201" s="219"/>
      <c r="BZ201" s="219"/>
      <c r="CA201" s="219"/>
      <c r="CB201" s="219"/>
      <c r="CC201" s="219"/>
      <c r="CD201" s="219"/>
      <c r="CE201" s="219"/>
      <c r="CF201" s="219"/>
      <c r="CG201" s="47"/>
      <c r="CH201" s="47"/>
      <c r="CI201" s="47"/>
      <c r="CJ201" s="47"/>
      <c r="CK201" s="47"/>
      <c r="CL201" s="47"/>
      <c r="CM201" s="47"/>
    </row>
    <row r="202" spans="1:95" ht="30" customHeight="1" x14ac:dyDescent="0.2">
      <c r="A202" s="326"/>
      <c r="B202" s="173"/>
      <c r="C202" s="478" t="s">
        <v>1048</v>
      </c>
      <c r="D202" s="623"/>
      <c r="E202" s="623"/>
      <c r="F202" s="623"/>
      <c r="G202" s="623"/>
      <c r="H202" s="623"/>
      <c r="I202" s="623"/>
      <c r="J202" s="623"/>
      <c r="K202" s="623"/>
      <c r="L202" s="623"/>
      <c r="M202" s="623"/>
      <c r="N202" s="623"/>
      <c r="O202" s="623"/>
      <c r="P202" s="623"/>
      <c r="Q202" s="623"/>
      <c r="R202" s="623"/>
      <c r="S202" s="623"/>
      <c r="T202" s="623"/>
      <c r="U202" s="623"/>
      <c r="V202" s="623"/>
      <c r="W202" s="623"/>
      <c r="X202" s="623"/>
      <c r="Y202" s="623"/>
      <c r="Z202" s="624"/>
      <c r="AA202" s="39"/>
      <c r="BX202" s="219"/>
      <c r="BY202" s="219"/>
      <c r="BZ202" s="219"/>
      <c r="CA202" s="219"/>
      <c r="CB202" s="219"/>
      <c r="CC202" s="219"/>
      <c r="CD202" s="219"/>
      <c r="CE202" s="219"/>
    </row>
    <row r="203" spans="1:95" ht="30" customHeight="1" x14ac:dyDescent="0.2">
      <c r="A203" s="326"/>
      <c r="B203" s="173"/>
      <c r="C203" s="478" t="s">
        <v>1049</v>
      </c>
      <c r="D203" s="623"/>
      <c r="E203" s="623"/>
      <c r="F203" s="623"/>
      <c r="G203" s="623"/>
      <c r="H203" s="623"/>
      <c r="I203" s="623"/>
      <c r="J203" s="623"/>
      <c r="K203" s="623"/>
      <c r="L203" s="623"/>
      <c r="M203" s="623"/>
      <c r="N203" s="623"/>
      <c r="O203" s="623"/>
      <c r="P203" s="623"/>
      <c r="Q203" s="623"/>
      <c r="R203" s="623"/>
      <c r="S203" s="623"/>
      <c r="T203" s="623"/>
      <c r="U203" s="623"/>
      <c r="V203" s="623"/>
      <c r="W203" s="623"/>
      <c r="X203" s="623"/>
      <c r="Y203" s="623"/>
      <c r="Z203" s="624"/>
      <c r="AA203" s="39"/>
      <c r="BX203" s="219"/>
      <c r="BY203" s="219"/>
      <c r="BZ203" s="219"/>
      <c r="CA203" s="219"/>
      <c r="CB203" s="219"/>
      <c r="CC203" s="219"/>
      <c r="CD203" s="219"/>
      <c r="CE203" s="219"/>
    </row>
    <row r="204" spans="1:95" ht="45" customHeight="1" x14ac:dyDescent="0.2">
      <c r="A204" s="326"/>
      <c r="B204" s="175" t="s">
        <v>596</v>
      </c>
      <c r="C204" s="132" t="s">
        <v>597</v>
      </c>
      <c r="D204" s="606"/>
      <c r="E204" s="607"/>
      <c r="F204" s="606"/>
      <c r="G204" s="607"/>
      <c r="H204" s="606"/>
      <c r="I204" s="607"/>
      <c r="J204" s="606"/>
      <c r="K204" s="607"/>
      <c r="L204" s="606"/>
      <c r="M204" s="607"/>
      <c r="N204" s="606"/>
      <c r="O204" s="607"/>
      <c r="P204" s="606"/>
      <c r="Q204" s="607"/>
      <c r="R204" s="606"/>
      <c r="S204" s="607"/>
      <c r="T204" s="606"/>
      <c r="U204" s="607"/>
      <c r="V204" s="606"/>
      <c r="W204" s="607"/>
      <c r="X204" s="44"/>
      <c r="Y204" s="538">
        <f>IF(OR(D204="s",F204="s",H204="s",J204="s",L204="s",N204="s",P204="s",R204="s",T204="s",V204="s"), 0, IF(OR(D204="a",F204="a",H204="a",J204="a",L204="a",N204="a",P204="a",R204="a",T204="a",V204="a"),Z204,0))</f>
        <v>0</v>
      </c>
      <c r="Z204" s="330">
        <v>10</v>
      </c>
      <c r="AA204" s="39">
        <f>COUNTIF(D204:W204,"a")+COUNTIF(D204:W204,"s")</f>
        <v>0</v>
      </c>
      <c r="AB204" s="388"/>
      <c r="AD204" s="228" t="s">
        <v>205</v>
      </c>
      <c r="BX204" s="219"/>
      <c r="BY204" s="219"/>
      <c r="BZ204" s="219"/>
      <c r="CA204" s="219"/>
      <c r="CB204" s="219"/>
      <c r="CC204" s="219"/>
      <c r="CD204" s="219"/>
      <c r="CE204" s="219"/>
      <c r="CF204" s="219"/>
      <c r="CG204" s="47"/>
      <c r="CH204" s="47"/>
      <c r="CI204" s="47"/>
      <c r="CJ204" s="47"/>
      <c r="CK204" s="47"/>
      <c r="CL204" s="47"/>
      <c r="CM204" s="47"/>
    </row>
    <row r="205" spans="1:95" ht="30" customHeight="1" x14ac:dyDescent="0.2">
      <c r="A205" s="326"/>
      <c r="B205" s="173"/>
      <c r="C205" s="478" t="s">
        <v>1050</v>
      </c>
      <c r="D205" s="623"/>
      <c r="E205" s="623"/>
      <c r="F205" s="623"/>
      <c r="G205" s="623"/>
      <c r="H205" s="623"/>
      <c r="I205" s="623"/>
      <c r="J205" s="623"/>
      <c r="K205" s="623"/>
      <c r="L205" s="623"/>
      <c r="M205" s="623"/>
      <c r="N205" s="623"/>
      <c r="O205" s="623"/>
      <c r="P205" s="623"/>
      <c r="Q205" s="623"/>
      <c r="R205" s="623"/>
      <c r="S205" s="623"/>
      <c r="T205" s="623"/>
      <c r="U205" s="623"/>
      <c r="V205" s="623"/>
      <c r="W205" s="623"/>
      <c r="X205" s="623"/>
      <c r="Y205" s="623"/>
      <c r="Z205" s="624"/>
      <c r="AA205" s="39"/>
      <c r="BX205" s="219"/>
      <c r="BY205" s="219"/>
      <c r="BZ205" s="219"/>
      <c r="CA205" s="219"/>
      <c r="CB205" s="219"/>
      <c r="CC205" s="219"/>
      <c r="CD205" s="219"/>
      <c r="CE205" s="219"/>
    </row>
    <row r="206" spans="1:95" ht="45" customHeight="1" x14ac:dyDescent="0.15">
      <c r="A206" s="326"/>
      <c r="B206" s="175" t="s">
        <v>598</v>
      </c>
      <c r="C206" s="132" t="s">
        <v>1051</v>
      </c>
      <c r="D206" s="569"/>
      <c r="E206" s="570"/>
      <c r="F206" s="569"/>
      <c r="G206" s="570"/>
      <c r="H206" s="569"/>
      <c r="I206" s="570"/>
      <c r="J206" s="569"/>
      <c r="K206" s="570"/>
      <c r="L206" s="569"/>
      <c r="M206" s="570"/>
      <c r="N206" s="569"/>
      <c r="O206" s="570"/>
      <c r="P206" s="569"/>
      <c r="Q206" s="570"/>
      <c r="R206" s="569"/>
      <c r="S206" s="570"/>
      <c r="T206" s="569"/>
      <c r="U206" s="570"/>
      <c r="V206" s="569"/>
      <c r="W206" s="570"/>
      <c r="X206" s="44"/>
      <c r="Y206" s="538">
        <f>IF(OR(D206="s",F206="s",H206="s",J206="s",L206="s",N206="s",P206="s",R206="s",T206="s",V206="s"), 0, IF(OR(D206="a",F206="a",H206="a",J206="a",L206="a",N206="a",P206="a",R206="a",T206="a",V206="a"),Z206,0))</f>
        <v>0</v>
      </c>
      <c r="Z206" s="336">
        <v>10</v>
      </c>
      <c r="AA206" s="39">
        <f>COUNTIF(D206:W206,"a")+COUNTIF(D206:W206,"s")</f>
        <v>0</v>
      </c>
      <c r="AB206" s="388"/>
      <c r="AD206" s="228" t="s">
        <v>205</v>
      </c>
      <c r="BX206" s="219"/>
      <c r="BY206" s="219"/>
      <c r="BZ206" s="219"/>
      <c r="CA206" s="219"/>
      <c r="CB206" s="219"/>
      <c r="CC206" s="219"/>
      <c r="CD206" s="219"/>
      <c r="CE206" s="219"/>
      <c r="CF206" s="219"/>
      <c r="CG206" s="47"/>
      <c r="CH206" s="47"/>
      <c r="CI206" s="47"/>
      <c r="CJ206" s="47"/>
      <c r="CK206" s="47"/>
      <c r="CL206" s="47"/>
      <c r="CM206" s="47"/>
    </row>
    <row r="207" spans="1:95" ht="30" customHeight="1" x14ac:dyDescent="0.2">
      <c r="A207" s="326"/>
      <c r="B207" s="173"/>
      <c r="C207" s="478" t="s">
        <v>1052</v>
      </c>
      <c r="D207" s="623"/>
      <c r="E207" s="623"/>
      <c r="F207" s="623"/>
      <c r="G207" s="623"/>
      <c r="H207" s="623"/>
      <c r="I207" s="623"/>
      <c r="J207" s="623"/>
      <c r="K207" s="623"/>
      <c r="L207" s="623"/>
      <c r="M207" s="623"/>
      <c r="N207" s="623"/>
      <c r="O207" s="623"/>
      <c r="P207" s="623"/>
      <c r="Q207" s="623"/>
      <c r="R207" s="623"/>
      <c r="S207" s="623"/>
      <c r="T207" s="623"/>
      <c r="U207" s="623"/>
      <c r="V207" s="623"/>
      <c r="W207" s="623"/>
      <c r="X207" s="623"/>
      <c r="Y207" s="623"/>
      <c r="Z207" s="624"/>
      <c r="AA207" s="39"/>
      <c r="BX207" s="219"/>
      <c r="BY207" s="219"/>
      <c r="BZ207" s="219"/>
      <c r="CA207" s="219"/>
      <c r="CB207" s="219"/>
      <c r="CC207" s="219"/>
      <c r="CD207" s="219"/>
      <c r="CE207" s="219"/>
    </row>
    <row r="208" spans="1:95" ht="27.95" customHeight="1" x14ac:dyDescent="0.2">
      <c r="A208" s="326"/>
      <c r="B208" s="175" t="s">
        <v>593</v>
      </c>
      <c r="C208" s="132" t="s">
        <v>594</v>
      </c>
      <c r="D208" s="606"/>
      <c r="E208" s="607"/>
      <c r="F208" s="606"/>
      <c r="G208" s="607"/>
      <c r="H208" s="606"/>
      <c r="I208" s="607"/>
      <c r="J208" s="606"/>
      <c r="K208" s="607"/>
      <c r="L208" s="606"/>
      <c r="M208" s="607"/>
      <c r="N208" s="606"/>
      <c r="O208" s="607"/>
      <c r="P208" s="606"/>
      <c r="Q208" s="607"/>
      <c r="R208" s="606"/>
      <c r="S208" s="607"/>
      <c r="T208" s="606"/>
      <c r="U208" s="607"/>
      <c r="V208" s="606"/>
      <c r="W208" s="607"/>
      <c r="X208" s="44"/>
      <c r="Y208" s="538">
        <f>IF(OR(D208="s",F208="s",H208="s",J208="s",L208="s",N208="s",P208="s",R208="s",T208="s",V208="s"), 0, IF(OR(D208="a",F208="a",H208="a",J208="a",L208="a",N208="a",P208="a",R208="a",T208="a",V208="a"),Z208,0))</f>
        <v>0</v>
      </c>
      <c r="Z208" s="330">
        <v>10</v>
      </c>
      <c r="AA208" s="39">
        <f>COUNTIF(D208:W208,"a")+COUNTIF(D208:W208,"s")</f>
        <v>0</v>
      </c>
      <c r="AB208" s="388"/>
      <c r="AD208" s="228"/>
      <c r="BX208" s="219"/>
      <c r="BY208" s="219"/>
      <c r="BZ208" s="219"/>
      <c r="CA208" s="219"/>
      <c r="CB208" s="219"/>
      <c r="CC208" s="219"/>
      <c r="CD208" s="219"/>
      <c r="CE208" s="219"/>
      <c r="CF208" s="219"/>
      <c r="CG208" s="47"/>
      <c r="CH208" s="47"/>
      <c r="CI208" s="47"/>
      <c r="CJ208" s="47"/>
      <c r="CK208" s="47"/>
      <c r="CL208" s="47"/>
      <c r="CM208" s="47"/>
    </row>
    <row r="209" spans="1:108" ht="67.7" customHeight="1" x14ac:dyDescent="0.2">
      <c r="A209" s="326"/>
      <c r="B209" s="175" t="s">
        <v>1053</v>
      </c>
      <c r="C209" s="132" t="s">
        <v>1054</v>
      </c>
      <c r="D209" s="606"/>
      <c r="E209" s="607"/>
      <c r="F209" s="606"/>
      <c r="G209" s="607"/>
      <c r="H209" s="606"/>
      <c r="I209" s="607"/>
      <c r="J209" s="606"/>
      <c r="K209" s="607"/>
      <c r="L209" s="606"/>
      <c r="M209" s="607"/>
      <c r="N209" s="606"/>
      <c r="O209" s="607"/>
      <c r="P209" s="606"/>
      <c r="Q209" s="607"/>
      <c r="R209" s="606"/>
      <c r="S209" s="607"/>
      <c r="T209" s="606"/>
      <c r="U209" s="607"/>
      <c r="V209" s="606"/>
      <c r="W209" s="607"/>
      <c r="X209" s="44"/>
      <c r="Y209" s="538">
        <f>IF(OR(D209="s",F209="s",H209="s",J209="s",L209="s",N209="s",P209="s",R209="s",T209="s",V209="s"), 0, IF(OR(D209="a",F209="a",H209="a",J209="a",L209="a",N209="a",P209="a",R209="a",T209="a",V209="a"),Z209,0))</f>
        <v>0</v>
      </c>
      <c r="Z209" s="330">
        <v>10</v>
      </c>
      <c r="AA209" s="39">
        <f>COUNTIF(D209:W209,"a")+COUNTIF(D209:W209,"s")</f>
        <v>0</v>
      </c>
      <c r="AB209" s="388"/>
      <c r="AD209" s="228"/>
      <c r="BX209" s="219"/>
      <c r="BY209" s="219"/>
      <c r="BZ209" s="219"/>
      <c r="CA209" s="219"/>
      <c r="CB209" s="219"/>
      <c r="CC209" s="219"/>
      <c r="CD209" s="219"/>
      <c r="CE209" s="219"/>
      <c r="CF209" s="219"/>
      <c r="CG209" s="47"/>
      <c r="CH209" s="47"/>
      <c r="CI209" s="47"/>
      <c r="CJ209" s="47"/>
      <c r="CK209" s="47"/>
      <c r="CL209" s="47"/>
      <c r="CM209" s="47"/>
    </row>
    <row r="210" spans="1:108" ht="67.7" customHeight="1" x14ac:dyDescent="0.2">
      <c r="A210" s="326"/>
      <c r="B210" s="175" t="s">
        <v>1055</v>
      </c>
      <c r="C210" s="132" t="s">
        <v>1056</v>
      </c>
      <c r="D210" s="606"/>
      <c r="E210" s="607"/>
      <c r="F210" s="606"/>
      <c r="G210" s="607"/>
      <c r="H210" s="606"/>
      <c r="I210" s="607"/>
      <c r="J210" s="606"/>
      <c r="K210" s="607"/>
      <c r="L210" s="606"/>
      <c r="M210" s="607"/>
      <c r="N210" s="606"/>
      <c r="O210" s="607"/>
      <c r="P210" s="606"/>
      <c r="Q210" s="607"/>
      <c r="R210" s="606"/>
      <c r="S210" s="607"/>
      <c r="T210" s="606"/>
      <c r="U210" s="607"/>
      <c r="V210" s="606"/>
      <c r="W210" s="607"/>
      <c r="X210" s="44"/>
      <c r="Y210" s="538">
        <f>IF(OR(D210="s",F210="s",H210="s",J210="s",L210="s",N210="s",P210="s",R210="s",T210="s",V210="s"), 0, IF(OR(D210="a",F210="a",H210="a",J210="a",L210="a",N210="a",P210="a",R210="a",T210="a",V210="a"),Z210,0))</f>
        <v>0</v>
      </c>
      <c r="Z210" s="330">
        <v>5</v>
      </c>
      <c r="AA210" s="39">
        <f>COUNTIF(D210:W210,"a")+COUNTIF(D210:W210,"s")</f>
        <v>0</v>
      </c>
      <c r="AB210" s="388"/>
      <c r="AD210" s="228"/>
      <c r="BX210" s="219"/>
      <c r="BY210" s="219"/>
      <c r="BZ210" s="219"/>
      <c r="CA210" s="219"/>
      <c r="CB210" s="219"/>
      <c r="CC210" s="219"/>
      <c r="CD210" s="219"/>
      <c r="CE210" s="219"/>
      <c r="CF210" s="219"/>
      <c r="CG210" s="47"/>
      <c r="CH210" s="47"/>
      <c r="CI210" s="47"/>
      <c r="CJ210" s="47"/>
      <c r="CK210" s="47"/>
      <c r="CL210" s="47"/>
      <c r="CM210" s="47"/>
    </row>
    <row r="211" spans="1:108" ht="45" customHeight="1" x14ac:dyDescent="0.2">
      <c r="A211" s="326"/>
      <c r="B211" s="175" t="s">
        <v>1057</v>
      </c>
      <c r="C211" s="132" t="s">
        <v>1058</v>
      </c>
      <c r="D211" s="606"/>
      <c r="E211" s="607"/>
      <c r="F211" s="606"/>
      <c r="G211" s="607"/>
      <c r="H211" s="606"/>
      <c r="I211" s="607"/>
      <c r="J211" s="606"/>
      <c r="K211" s="607"/>
      <c r="L211" s="606"/>
      <c r="M211" s="607"/>
      <c r="N211" s="606"/>
      <c r="O211" s="607"/>
      <c r="P211" s="606"/>
      <c r="Q211" s="607"/>
      <c r="R211" s="606"/>
      <c r="S211" s="607"/>
      <c r="T211" s="606"/>
      <c r="U211" s="607"/>
      <c r="V211" s="606"/>
      <c r="W211" s="607"/>
      <c r="X211" s="44"/>
      <c r="Y211" s="538">
        <f>IF(OR(D211="s",F211="s",H211="s",J211="s",L211="s",N211="s",P211="s",R211="s",T211="s",V211="s"), 0, IF(OR(D211="a",F211="a",H211="a",J211="a",L211="a",N211="a",P211="a",R211="a",T211="a",V211="a"),Z211,0))</f>
        <v>0</v>
      </c>
      <c r="Z211" s="330">
        <v>5</v>
      </c>
      <c r="AA211" s="39">
        <f>COUNTIF(D211:W211,"a")+COUNTIF(D211:W211,"s")</f>
        <v>0</v>
      </c>
      <c r="AB211" s="388"/>
      <c r="AD211" s="228"/>
      <c r="BX211" s="219"/>
      <c r="BY211" s="219"/>
      <c r="BZ211" s="219"/>
      <c r="CA211" s="219"/>
      <c r="CB211" s="219"/>
      <c r="CC211" s="219"/>
      <c r="CD211" s="219"/>
      <c r="CE211" s="219"/>
      <c r="CF211" s="219"/>
      <c r="CG211" s="47"/>
      <c r="CH211" s="47"/>
      <c r="CI211" s="47"/>
      <c r="CJ211" s="47"/>
      <c r="CK211" s="47"/>
      <c r="CL211" s="47"/>
      <c r="CM211" s="47"/>
    </row>
    <row r="212" spans="1:108" ht="67.5" customHeight="1" x14ac:dyDescent="0.2">
      <c r="A212" s="326"/>
      <c r="B212" s="175" t="s">
        <v>1059</v>
      </c>
      <c r="C212" s="132" t="s">
        <v>1131</v>
      </c>
      <c r="D212" s="606"/>
      <c r="E212" s="607"/>
      <c r="F212" s="606"/>
      <c r="G212" s="607"/>
      <c r="H212" s="606"/>
      <c r="I212" s="607"/>
      <c r="J212" s="606"/>
      <c r="K212" s="607"/>
      <c r="L212" s="606"/>
      <c r="M212" s="607"/>
      <c r="N212" s="606"/>
      <c r="O212" s="607"/>
      <c r="P212" s="606"/>
      <c r="Q212" s="607"/>
      <c r="R212" s="606"/>
      <c r="S212" s="607"/>
      <c r="T212" s="606"/>
      <c r="U212" s="607"/>
      <c r="V212" s="606"/>
      <c r="W212" s="607"/>
      <c r="X212" s="44"/>
      <c r="Y212" s="538">
        <f>IF(OR(D212="s",F212="s",H212="s",J212="s",L212="s",N212="s",P212="s",R212="s",T212="s",V212="s"), 0, IF(OR(D212="a",F212="a",H212="a",J212="a",L212="a",N212="a",P212="a",R212="a",T212="a",V212="a"),Z212,0))</f>
        <v>0</v>
      </c>
      <c r="Z212" s="330">
        <v>5</v>
      </c>
      <c r="AA212" s="39">
        <f>COUNTIF(D212:W212,"a")+COUNTIF(D212:W212,"s")</f>
        <v>0</v>
      </c>
      <c r="AB212" s="388"/>
      <c r="AD212" s="228"/>
      <c r="BX212" s="219"/>
      <c r="BY212" s="219"/>
      <c r="BZ212" s="219"/>
      <c r="CA212" s="219"/>
      <c r="CB212" s="219"/>
      <c r="CC212" s="219"/>
      <c r="CD212" s="219"/>
      <c r="CE212" s="219"/>
      <c r="CF212" s="219"/>
      <c r="CG212" s="47"/>
      <c r="CH212" s="47"/>
      <c r="CI212" s="47"/>
      <c r="CJ212" s="47"/>
      <c r="CK212" s="47"/>
      <c r="CL212" s="47"/>
      <c r="CM212" s="47"/>
    </row>
    <row r="213" spans="1:108" s="543" customFormat="1" ht="126" customHeight="1" x14ac:dyDescent="0.2">
      <c r="A213" s="326" t="s">
        <v>204</v>
      </c>
      <c r="B213" s="175" t="s">
        <v>1182</v>
      </c>
      <c r="C213" s="132" t="s">
        <v>1183</v>
      </c>
      <c r="D213" s="606"/>
      <c r="E213" s="607"/>
      <c r="F213" s="606"/>
      <c r="G213" s="607"/>
      <c r="H213" s="606"/>
      <c r="I213" s="607"/>
      <c r="J213" s="606"/>
      <c r="K213" s="607"/>
      <c r="L213" s="606"/>
      <c r="M213" s="607"/>
      <c r="N213" s="606"/>
      <c r="O213" s="607"/>
      <c r="P213" s="606"/>
      <c r="Q213" s="607"/>
      <c r="R213" s="606"/>
      <c r="S213" s="607"/>
      <c r="T213" s="606"/>
      <c r="U213" s="607"/>
      <c r="V213" s="606"/>
      <c r="W213" s="607"/>
      <c r="X213" s="44"/>
      <c r="Y213" s="538">
        <f t="shared" ref="Y213" si="35">IF(OR(D213="s",F213="s",H213="s",J213="s",L213="s",N213="s",P213="s",R213="s",T213="s",V213="s"), 0, IF(OR(D213="a",F213="a",H213="a",J213="a",L213="a",N213="a",P213="a",R213="a",T213="a",V213="a"),Z213,0))</f>
        <v>0</v>
      </c>
      <c r="Z213" s="330">
        <v>5</v>
      </c>
      <c r="AA213" s="39">
        <f t="shared" ref="AA213" si="36">COUNTIF(D213:W213,"a")+COUNTIF(D213:W213,"s")</f>
        <v>0</v>
      </c>
      <c r="AB213" s="560"/>
      <c r="AD213" s="544"/>
    </row>
    <row r="214" spans="1:108" ht="30" customHeight="1" x14ac:dyDescent="0.2">
      <c r="A214" s="326"/>
      <c r="B214" s="173"/>
      <c r="C214" s="478" t="s">
        <v>1060</v>
      </c>
      <c r="D214" s="623"/>
      <c r="E214" s="623"/>
      <c r="F214" s="623"/>
      <c r="G214" s="623"/>
      <c r="H214" s="623"/>
      <c r="I214" s="623"/>
      <c r="J214" s="623"/>
      <c r="K214" s="623"/>
      <c r="L214" s="623"/>
      <c r="M214" s="623"/>
      <c r="N214" s="623"/>
      <c r="O214" s="623"/>
      <c r="P214" s="623"/>
      <c r="Q214" s="623"/>
      <c r="R214" s="623"/>
      <c r="S214" s="623"/>
      <c r="T214" s="623"/>
      <c r="U214" s="623"/>
      <c r="V214" s="623"/>
      <c r="W214" s="623"/>
      <c r="X214" s="623"/>
      <c r="Y214" s="623"/>
      <c r="Z214" s="624"/>
      <c r="AA214" s="39"/>
      <c r="BX214" s="219"/>
      <c r="BY214" s="219"/>
      <c r="BZ214" s="219"/>
      <c r="CA214" s="219"/>
      <c r="CB214" s="219"/>
      <c r="CC214" s="219"/>
      <c r="CD214" s="219"/>
      <c r="CE214" s="219"/>
    </row>
    <row r="215" spans="1:108" ht="45" customHeight="1" x14ac:dyDescent="0.2">
      <c r="A215" s="326"/>
      <c r="B215" s="175" t="s">
        <v>588</v>
      </c>
      <c r="C215" s="132" t="s">
        <v>1061</v>
      </c>
      <c r="D215" s="612"/>
      <c r="E215" s="613"/>
      <c r="F215" s="612"/>
      <c r="G215" s="613"/>
      <c r="H215" s="612"/>
      <c r="I215" s="613"/>
      <c r="J215" s="612"/>
      <c r="K215" s="613"/>
      <c r="L215" s="612"/>
      <c r="M215" s="613"/>
      <c r="N215" s="612"/>
      <c r="O215" s="613"/>
      <c r="P215" s="612"/>
      <c r="Q215" s="613"/>
      <c r="R215" s="612"/>
      <c r="S215" s="613"/>
      <c r="T215" s="612"/>
      <c r="U215" s="613"/>
      <c r="V215" s="612"/>
      <c r="W215" s="613"/>
      <c r="X215" s="44"/>
      <c r="Y215" s="538">
        <f t="shared" ref="Y215:Y217" si="37">IF(OR(D215="s",F215="s",H215="s",J215="s",L215="s",N215="s",P215="s",R215="s",T215="s",V215="s"), 0, IF(OR(D215="a",F215="a",H215="a",J215="a",L215="a",N215="a",P215="a",R215="a",T215="a",V215="a"),Z215,0))</f>
        <v>0</v>
      </c>
      <c r="Z215" s="330">
        <v>5</v>
      </c>
      <c r="AA215" s="39">
        <f t="shared" ref="AA215:AA217" si="38">COUNTIF(D215:W215,"a")+COUNTIF(D215:W215,"s")</f>
        <v>0</v>
      </c>
      <c r="AB215" s="388"/>
      <c r="AD215" s="228" t="s">
        <v>205</v>
      </c>
      <c r="BX215" s="219"/>
      <c r="BY215" s="219"/>
      <c r="BZ215" s="219"/>
      <c r="CA215" s="219"/>
      <c r="CB215" s="219"/>
      <c r="CC215" s="219"/>
      <c r="CD215" s="219"/>
      <c r="CE215" s="219"/>
      <c r="CF215" s="219"/>
      <c r="CG215" s="47"/>
      <c r="CH215" s="47"/>
      <c r="CI215" s="47"/>
      <c r="CJ215" s="47"/>
      <c r="CK215" s="47"/>
      <c r="CL215" s="47"/>
      <c r="CM215" s="47"/>
    </row>
    <row r="216" spans="1:108" ht="45" customHeight="1" x14ac:dyDescent="0.2">
      <c r="A216" s="326"/>
      <c r="B216" s="175" t="s">
        <v>590</v>
      </c>
      <c r="C216" s="132" t="s">
        <v>1062</v>
      </c>
      <c r="D216" s="606"/>
      <c r="E216" s="607"/>
      <c r="F216" s="606"/>
      <c r="G216" s="607"/>
      <c r="H216" s="606"/>
      <c r="I216" s="607"/>
      <c r="J216" s="606"/>
      <c r="K216" s="607"/>
      <c r="L216" s="606"/>
      <c r="M216" s="607"/>
      <c r="N216" s="606"/>
      <c r="O216" s="607"/>
      <c r="P216" s="606"/>
      <c r="Q216" s="607"/>
      <c r="R216" s="606"/>
      <c r="S216" s="607"/>
      <c r="T216" s="606"/>
      <c r="U216" s="607"/>
      <c r="V216" s="606"/>
      <c r="W216" s="607"/>
      <c r="X216" s="44"/>
      <c r="Y216" s="538">
        <f t="shared" si="37"/>
        <v>0</v>
      </c>
      <c r="Z216" s="330">
        <v>5</v>
      </c>
      <c r="AA216" s="39">
        <f t="shared" si="38"/>
        <v>0</v>
      </c>
      <c r="AB216" s="388"/>
      <c r="AD216" s="228"/>
      <c r="BX216" s="219"/>
      <c r="BY216" s="219"/>
      <c r="BZ216" s="219"/>
      <c r="CA216" s="219"/>
      <c r="CB216" s="219"/>
      <c r="CC216" s="219"/>
      <c r="CD216" s="219"/>
      <c r="CE216" s="219"/>
      <c r="CF216" s="219"/>
      <c r="CG216" s="47"/>
      <c r="CH216" s="47"/>
      <c r="CI216" s="47"/>
      <c r="CJ216" s="47"/>
      <c r="CK216" s="47"/>
      <c r="CL216" s="47"/>
      <c r="CM216" s="47"/>
    </row>
    <row r="217" spans="1:108" ht="45" customHeight="1" thickBot="1" x14ac:dyDescent="0.25">
      <c r="A217" s="326"/>
      <c r="B217" s="175" t="s">
        <v>591</v>
      </c>
      <c r="C217" s="132" t="s">
        <v>592</v>
      </c>
      <c r="D217" s="606"/>
      <c r="E217" s="607"/>
      <c r="F217" s="606"/>
      <c r="G217" s="607"/>
      <c r="H217" s="606"/>
      <c r="I217" s="607"/>
      <c r="J217" s="606"/>
      <c r="K217" s="607"/>
      <c r="L217" s="606"/>
      <c r="M217" s="607"/>
      <c r="N217" s="606"/>
      <c r="O217" s="607"/>
      <c r="P217" s="606"/>
      <c r="Q217" s="607"/>
      <c r="R217" s="606"/>
      <c r="S217" s="607"/>
      <c r="T217" s="606"/>
      <c r="U217" s="607"/>
      <c r="V217" s="606"/>
      <c r="W217" s="607"/>
      <c r="X217" s="44"/>
      <c r="Y217" s="538">
        <f t="shared" si="37"/>
        <v>0</v>
      </c>
      <c r="Z217" s="330">
        <v>5</v>
      </c>
      <c r="AA217" s="39">
        <f t="shared" si="38"/>
        <v>0</v>
      </c>
      <c r="AB217" s="388"/>
      <c r="AD217" s="228" t="s">
        <v>205</v>
      </c>
      <c r="BX217" s="219"/>
      <c r="BY217" s="219"/>
      <c r="BZ217" s="219"/>
      <c r="CA217" s="219"/>
      <c r="CB217" s="219"/>
      <c r="CC217" s="219"/>
      <c r="CD217" s="219"/>
      <c r="CE217" s="219"/>
      <c r="CF217" s="219"/>
      <c r="CG217" s="47"/>
      <c r="CH217" s="47"/>
      <c r="CI217" s="47"/>
      <c r="CJ217" s="47"/>
      <c r="CK217" s="47"/>
      <c r="CL217" s="47"/>
      <c r="CM217" s="47"/>
    </row>
    <row r="218" spans="1:108" ht="21" customHeight="1" thickTop="1" thickBot="1" x14ac:dyDescent="0.25">
      <c r="A218" s="326"/>
      <c r="B218" s="77"/>
      <c r="C218" s="109"/>
      <c r="D218" s="629" t="s">
        <v>436</v>
      </c>
      <c r="E218" s="641"/>
      <c r="F218" s="641"/>
      <c r="G218" s="641"/>
      <c r="H218" s="641"/>
      <c r="I218" s="641"/>
      <c r="J218" s="641"/>
      <c r="K218" s="641"/>
      <c r="L218" s="641"/>
      <c r="M218" s="641"/>
      <c r="N218" s="641"/>
      <c r="O218" s="641"/>
      <c r="P218" s="641"/>
      <c r="Q218" s="641"/>
      <c r="R218" s="641"/>
      <c r="S218" s="641"/>
      <c r="T218" s="641"/>
      <c r="U218" s="641"/>
      <c r="V218" s="641"/>
      <c r="W218" s="641"/>
      <c r="X218" s="642"/>
      <c r="Y218" s="1">
        <f>SUM(Y200:Y217)</f>
        <v>0</v>
      </c>
      <c r="Z218" s="331">
        <f>SUM(Z200:Z217)</f>
        <v>85</v>
      </c>
      <c r="AD218" s="228"/>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row>
    <row r="219" spans="1:108" ht="21" customHeight="1" thickBot="1" x14ac:dyDescent="0.25">
      <c r="A219" s="326"/>
      <c r="B219" s="237"/>
      <c r="C219" s="260"/>
      <c r="D219" s="632"/>
      <c r="E219" s="633"/>
      <c r="F219" s="773">
        <v>30</v>
      </c>
      <c r="G219" s="774"/>
      <c r="H219" s="774"/>
      <c r="I219" s="774"/>
      <c r="J219" s="774"/>
      <c r="K219" s="774"/>
      <c r="L219" s="774"/>
      <c r="M219" s="774"/>
      <c r="N219" s="774"/>
      <c r="O219" s="774"/>
      <c r="P219" s="774"/>
      <c r="Q219" s="774"/>
      <c r="R219" s="774"/>
      <c r="S219" s="774"/>
      <c r="T219" s="774"/>
      <c r="U219" s="774"/>
      <c r="V219" s="774"/>
      <c r="W219" s="774"/>
      <c r="X219" s="774"/>
      <c r="Y219" s="774"/>
      <c r="Z219" s="775"/>
      <c r="AD219" s="228"/>
      <c r="BX219" s="47"/>
      <c r="BY219" s="47"/>
      <c r="BZ219" s="47"/>
      <c r="CA219" s="47"/>
      <c r="CB219" s="47"/>
      <c r="CC219" s="47"/>
      <c r="CD219" s="47"/>
      <c r="CE219" s="47"/>
      <c r="CF219" s="47"/>
      <c r="CG219" s="47"/>
      <c r="CH219" s="47"/>
      <c r="CI219" s="47"/>
      <c r="CJ219" s="47"/>
      <c r="CK219" s="47"/>
      <c r="CL219" s="47"/>
      <c r="CM219" s="47"/>
      <c r="CN219" s="47"/>
      <c r="CO219" s="47"/>
      <c r="CP219" s="47"/>
      <c r="CQ219" s="47"/>
      <c r="CR219" s="47"/>
      <c r="CS219" s="47"/>
      <c r="CT219" s="47"/>
      <c r="CU219" s="47"/>
      <c r="CV219" s="47"/>
      <c r="CW219" s="47"/>
      <c r="CX219" s="47"/>
      <c r="CY219" s="47"/>
      <c r="CZ219" s="47"/>
      <c r="DA219" s="47"/>
      <c r="DB219" s="47"/>
      <c r="DC219" s="47"/>
      <c r="DD219" s="47"/>
    </row>
    <row r="220" spans="1:108" ht="30" customHeight="1" thickBot="1" x14ac:dyDescent="0.25">
      <c r="A220" s="326"/>
      <c r="B220" s="240" t="s">
        <v>8</v>
      </c>
      <c r="C220" s="272" t="s">
        <v>509</v>
      </c>
      <c r="D220" s="243"/>
      <c r="E220" s="242"/>
      <c r="F220" s="160" t="s">
        <v>435</v>
      </c>
      <c r="G220" s="244"/>
      <c r="H220" s="160" t="s">
        <v>435</v>
      </c>
      <c r="I220" s="242"/>
      <c r="J220" s="160" t="s">
        <v>435</v>
      </c>
      <c r="K220" s="244"/>
      <c r="L220" s="241"/>
      <c r="M220" s="242"/>
      <c r="N220" s="243"/>
      <c r="O220" s="244"/>
      <c r="P220" s="241"/>
      <c r="Q220" s="242"/>
      <c r="R220" s="243"/>
      <c r="S220" s="244"/>
      <c r="T220" s="241"/>
      <c r="U220" s="242"/>
      <c r="V220" s="243"/>
      <c r="W220" s="244"/>
      <c r="X220" s="167"/>
      <c r="Y220" s="167"/>
      <c r="Z220" s="327"/>
      <c r="AD220" s="228"/>
      <c r="BX220" s="47"/>
      <c r="BY220" s="47"/>
      <c r="BZ220" s="47"/>
      <c r="CA220" s="47"/>
      <c r="CB220" s="47"/>
      <c r="CC220" s="47"/>
      <c r="CD220" s="47"/>
      <c r="CE220" s="47"/>
      <c r="CF220" s="47"/>
      <c r="CG220" s="47"/>
      <c r="CH220" s="47"/>
      <c r="CI220" s="47"/>
      <c r="CJ220" s="47"/>
      <c r="CK220" s="47"/>
      <c r="CL220" s="47"/>
      <c r="CM220" s="47"/>
      <c r="CN220" s="47"/>
      <c r="CO220" s="47"/>
      <c r="CP220" s="47"/>
      <c r="CQ220" s="47"/>
      <c r="CR220" s="47"/>
      <c r="CS220" s="47"/>
      <c r="CT220" s="47"/>
      <c r="CU220" s="47"/>
      <c r="CV220" s="47"/>
      <c r="CW220" s="47"/>
      <c r="CX220" s="47"/>
      <c r="CY220" s="47"/>
      <c r="CZ220" s="47"/>
      <c r="DA220" s="47"/>
      <c r="DB220" s="47"/>
      <c r="DC220" s="47"/>
      <c r="DD220" s="47"/>
    </row>
    <row r="221" spans="1:108" ht="45" customHeight="1" x14ac:dyDescent="0.2">
      <c r="A221" s="326"/>
      <c r="B221" s="175" t="s">
        <v>7</v>
      </c>
      <c r="C221" s="132" t="s">
        <v>89</v>
      </c>
      <c r="D221" s="649"/>
      <c r="E221" s="650"/>
      <c r="F221" s="649"/>
      <c r="G221" s="650"/>
      <c r="H221" s="649"/>
      <c r="I221" s="650"/>
      <c r="J221" s="649"/>
      <c r="K221" s="650"/>
      <c r="L221" s="649"/>
      <c r="M221" s="650"/>
      <c r="N221" s="649"/>
      <c r="O221" s="650"/>
      <c r="P221" s="649"/>
      <c r="Q221" s="650"/>
      <c r="R221" s="649"/>
      <c r="S221" s="650"/>
      <c r="T221" s="649"/>
      <c r="U221" s="650"/>
      <c r="V221" s="649"/>
      <c r="W221" s="650"/>
      <c r="X221" s="38"/>
      <c r="Y221" s="538">
        <f>IF(OR(D221="s",F221="s",H221="s",J221="s",L221="s",N221="s",P221="s",R221="s",T221="s",V221="s"), 0, IF(OR(D221="a",F221="a",H221="a",J221="a",L221="a",N221="a",P221="a",R221="a",T221="a",V221="a"),Z221,0))</f>
        <v>0</v>
      </c>
      <c r="Z221" s="333">
        <v>20</v>
      </c>
      <c r="AA221" s="207">
        <f>COUNTIF(D221:W221,"a")+COUNTIF(D221:W221,"s")</f>
        <v>0</v>
      </c>
      <c r="AB221" s="274"/>
      <c r="AD221" s="228" t="s">
        <v>205</v>
      </c>
      <c r="BX221" s="47"/>
      <c r="BY221" s="47"/>
      <c r="BZ221" s="47"/>
      <c r="CA221" s="47"/>
      <c r="CB221" s="47"/>
      <c r="CC221" s="47"/>
      <c r="CD221" s="47"/>
      <c r="CE221" s="47"/>
      <c r="CF221" s="47"/>
      <c r="CG221" s="47"/>
      <c r="CH221" s="47"/>
      <c r="CI221" s="47"/>
      <c r="CJ221" s="47"/>
      <c r="CK221" s="47"/>
      <c r="CL221" s="47"/>
      <c r="CM221" s="47"/>
      <c r="CN221" s="47"/>
      <c r="CO221" s="47"/>
      <c r="CP221" s="47"/>
      <c r="CQ221" s="47"/>
      <c r="CR221" s="47"/>
      <c r="CS221" s="47"/>
      <c r="CT221" s="47"/>
      <c r="CU221" s="47"/>
      <c r="CV221" s="47"/>
      <c r="CW221" s="47"/>
      <c r="CX221" s="47"/>
      <c r="CY221" s="47"/>
      <c r="CZ221" s="47"/>
      <c r="DA221" s="47"/>
      <c r="DB221" s="47"/>
      <c r="DC221" s="47"/>
      <c r="DD221" s="47"/>
    </row>
    <row r="222" spans="1:108" ht="45" customHeight="1" thickBot="1" x14ac:dyDescent="0.25">
      <c r="A222" s="326"/>
      <c r="B222" s="175" t="s">
        <v>6</v>
      </c>
      <c r="C222" s="132" t="s">
        <v>483</v>
      </c>
      <c r="D222" s="606"/>
      <c r="E222" s="607"/>
      <c r="F222" s="606"/>
      <c r="G222" s="607"/>
      <c r="H222" s="606"/>
      <c r="I222" s="607"/>
      <c r="J222" s="606"/>
      <c r="K222" s="607"/>
      <c r="L222" s="606"/>
      <c r="M222" s="607"/>
      <c r="N222" s="606"/>
      <c r="O222" s="607"/>
      <c r="P222" s="606"/>
      <c r="Q222" s="607"/>
      <c r="R222" s="606"/>
      <c r="S222" s="607"/>
      <c r="T222" s="606"/>
      <c r="U222" s="607"/>
      <c r="V222" s="606"/>
      <c r="W222" s="607"/>
      <c r="X222" s="38"/>
      <c r="Y222" s="538">
        <f>IF(OR(D222="s",F222="s",H222="s",J222="s",L222="s",N222="s",P222="s",R222="s",T222="s",V222="s"), 0, IF(OR(D222="a",F222="a",H222="a",J222="a",L222="a",N222="a",P222="a",R222="a",T222="a",V222="a"),Z222,0))</f>
        <v>0</v>
      </c>
      <c r="Z222" s="330">
        <v>20</v>
      </c>
      <c r="AA222" s="207">
        <f>COUNTIF(D222:W222,"a")+COUNTIF(D222:W222,"s")</f>
        <v>0</v>
      </c>
      <c r="AB222" s="274"/>
      <c r="AD222" s="228"/>
      <c r="BX222" s="47"/>
      <c r="BY222" s="47"/>
      <c r="BZ222" s="47"/>
      <c r="CA222" s="47"/>
      <c r="CB222" s="47"/>
      <c r="CC222" s="47"/>
      <c r="CD222" s="47"/>
      <c r="CE222" s="47"/>
      <c r="CF222" s="47"/>
      <c r="CG222" s="47"/>
      <c r="CH222" s="47"/>
      <c r="CI222" s="47"/>
      <c r="CJ222" s="47"/>
      <c r="CK222" s="47"/>
      <c r="CL222" s="47"/>
      <c r="CM222" s="47"/>
      <c r="CN222" s="47"/>
      <c r="CO222" s="47"/>
      <c r="CP222" s="47"/>
      <c r="CQ222" s="47"/>
      <c r="CR222" s="47"/>
      <c r="CS222" s="47"/>
      <c r="CT222" s="47"/>
      <c r="CU222" s="47"/>
      <c r="CV222" s="47"/>
      <c r="CW222" s="47"/>
      <c r="CX222" s="47"/>
      <c r="CY222" s="47"/>
      <c r="CZ222" s="47"/>
      <c r="DA222" s="47"/>
      <c r="DB222" s="47"/>
      <c r="DC222" s="47"/>
      <c r="DD222" s="47"/>
    </row>
    <row r="223" spans="1:108" ht="21" customHeight="1" thickTop="1" thickBot="1" x14ac:dyDescent="0.25">
      <c r="A223" s="326"/>
      <c r="B223" s="77"/>
      <c r="C223" s="109"/>
      <c r="D223" s="629" t="s">
        <v>436</v>
      </c>
      <c r="E223" s="641"/>
      <c r="F223" s="641"/>
      <c r="G223" s="641"/>
      <c r="H223" s="641"/>
      <c r="I223" s="641"/>
      <c r="J223" s="641"/>
      <c r="K223" s="641"/>
      <c r="L223" s="641"/>
      <c r="M223" s="641"/>
      <c r="N223" s="641"/>
      <c r="O223" s="641"/>
      <c r="P223" s="641"/>
      <c r="Q223" s="641"/>
      <c r="R223" s="641"/>
      <c r="S223" s="641"/>
      <c r="T223" s="641"/>
      <c r="U223" s="641"/>
      <c r="V223" s="641"/>
      <c r="W223" s="641"/>
      <c r="X223" s="642"/>
      <c r="Y223" s="1">
        <f>SUM(Y221:Y222)</f>
        <v>0</v>
      </c>
      <c r="Z223" s="331">
        <f>SUM(Z221:Z222)</f>
        <v>40</v>
      </c>
      <c r="AD223" s="228"/>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row>
    <row r="224" spans="1:108" ht="21" customHeight="1" thickBot="1" x14ac:dyDescent="0.25">
      <c r="A224" s="324"/>
      <c r="B224" s="237"/>
      <c r="C224" s="260"/>
      <c r="D224" s="632"/>
      <c r="E224" s="633"/>
      <c r="F224" s="803">
        <v>20</v>
      </c>
      <c r="G224" s="667"/>
      <c r="H224" s="667"/>
      <c r="I224" s="667"/>
      <c r="J224" s="667"/>
      <c r="K224" s="667"/>
      <c r="L224" s="667"/>
      <c r="M224" s="667"/>
      <c r="N224" s="667"/>
      <c r="O224" s="667"/>
      <c r="P224" s="667"/>
      <c r="Q224" s="667"/>
      <c r="R224" s="667"/>
      <c r="S224" s="667"/>
      <c r="T224" s="667"/>
      <c r="U224" s="667"/>
      <c r="V224" s="667"/>
      <c r="W224" s="667"/>
      <c r="X224" s="667"/>
      <c r="Y224" s="667"/>
      <c r="Z224" s="668"/>
      <c r="AD224" s="228"/>
      <c r="BX224" s="47"/>
      <c r="BY224" s="47"/>
      <c r="BZ224" s="47"/>
      <c r="CA224" s="47"/>
      <c r="CB224" s="47"/>
      <c r="CC224" s="47"/>
      <c r="CD224" s="47"/>
      <c r="CE224" s="47"/>
      <c r="CF224" s="47"/>
      <c r="CG224" s="47"/>
      <c r="CH224" s="47"/>
      <c r="CI224" s="47"/>
      <c r="CJ224" s="47"/>
      <c r="CK224" s="47"/>
      <c r="CL224" s="47"/>
      <c r="CM224" s="47"/>
      <c r="CN224" s="47"/>
      <c r="CO224" s="47"/>
      <c r="CP224" s="47"/>
      <c r="CQ224" s="47"/>
      <c r="CR224" s="47"/>
      <c r="CS224" s="47"/>
      <c r="CT224" s="47"/>
      <c r="CU224" s="47"/>
      <c r="CV224" s="47"/>
      <c r="CW224" s="47"/>
      <c r="CX224" s="47"/>
      <c r="CY224" s="47"/>
      <c r="CZ224" s="47"/>
      <c r="DA224" s="47"/>
      <c r="DB224" s="47"/>
      <c r="DC224" s="47"/>
      <c r="DD224" s="47"/>
    </row>
    <row r="225" spans="1:95" ht="30" customHeight="1" thickBot="1" x14ac:dyDescent="0.25">
      <c r="A225" s="316"/>
      <c r="B225" s="183">
        <v>5410</v>
      </c>
      <c r="C225" s="143" t="s">
        <v>856</v>
      </c>
      <c r="D225" s="481"/>
      <c r="E225" s="482"/>
      <c r="F225" s="481" t="s">
        <v>435</v>
      </c>
      <c r="G225" s="482"/>
      <c r="H225" s="481" t="s">
        <v>435</v>
      </c>
      <c r="I225" s="482"/>
      <c r="J225" s="481"/>
      <c r="K225" s="482"/>
      <c r="L225" s="481"/>
      <c r="M225" s="482"/>
      <c r="N225" s="481"/>
      <c r="O225" s="482"/>
      <c r="P225" s="481"/>
      <c r="Q225" s="482"/>
      <c r="R225" s="481"/>
      <c r="S225" s="482"/>
      <c r="T225" s="481"/>
      <c r="U225" s="482"/>
      <c r="V225" s="481"/>
      <c r="W225" s="482"/>
      <c r="X225" s="273"/>
      <c r="Y225" s="273"/>
      <c r="Z225" s="327"/>
      <c r="AD225" s="228"/>
      <c r="BX225" s="219"/>
      <c r="BY225" s="219"/>
      <c r="BZ225" s="219"/>
      <c r="CA225" s="219"/>
      <c r="CB225" s="219"/>
      <c r="CC225" s="219"/>
      <c r="CD225" s="219"/>
      <c r="CE225" s="47"/>
      <c r="CF225" s="47"/>
      <c r="CG225" s="47"/>
      <c r="CH225" s="47"/>
      <c r="CI225" s="47"/>
      <c r="CJ225" s="47"/>
      <c r="CK225" s="47"/>
      <c r="CL225" s="47"/>
      <c r="CM225" s="47"/>
      <c r="CN225" s="47"/>
      <c r="CO225" s="47"/>
      <c r="CP225" s="47"/>
      <c r="CQ225" s="47"/>
    </row>
    <row r="226" spans="1:95" ht="30" customHeight="1" x14ac:dyDescent="0.2">
      <c r="A226" s="316"/>
      <c r="B226" s="85"/>
      <c r="C226" s="483" t="s">
        <v>857</v>
      </c>
      <c r="D226" s="796"/>
      <c r="E226" s="796"/>
      <c r="F226" s="796"/>
      <c r="G226" s="796"/>
      <c r="H226" s="796"/>
      <c r="I226" s="796"/>
      <c r="J226" s="796"/>
      <c r="K226" s="796"/>
      <c r="L226" s="796"/>
      <c r="M226" s="796"/>
      <c r="N226" s="796"/>
      <c r="O226" s="796"/>
      <c r="P226" s="796"/>
      <c r="Q226" s="796"/>
      <c r="R226" s="796"/>
      <c r="S226" s="796"/>
      <c r="T226" s="796"/>
      <c r="U226" s="796"/>
      <c r="V226" s="796"/>
      <c r="W226" s="796"/>
      <c r="X226" s="796"/>
      <c r="Y226" s="796"/>
      <c r="Z226" s="797"/>
      <c r="AD226" s="228"/>
      <c r="BX226" s="219"/>
      <c r="BY226" s="219"/>
      <c r="BZ226" s="219"/>
      <c r="CA226" s="219"/>
      <c r="CB226" s="219"/>
      <c r="CC226" s="219"/>
      <c r="CD226" s="219"/>
      <c r="CE226" s="47"/>
      <c r="CF226" s="47"/>
      <c r="CG226" s="47"/>
      <c r="CH226" s="47"/>
      <c r="CI226" s="47"/>
      <c r="CJ226" s="47"/>
      <c r="CK226" s="47"/>
      <c r="CL226" s="47"/>
      <c r="CM226" s="47"/>
      <c r="CN226" s="47"/>
      <c r="CO226" s="47"/>
      <c r="CP226" s="47"/>
      <c r="CQ226" s="47"/>
    </row>
    <row r="227" spans="1:95" ht="45" customHeight="1" x14ac:dyDescent="0.2">
      <c r="A227" s="383"/>
      <c r="B227" s="173" t="s">
        <v>858</v>
      </c>
      <c r="C227" s="484" t="s">
        <v>859</v>
      </c>
      <c r="D227" s="706"/>
      <c r="E227" s="707"/>
      <c r="F227" s="706"/>
      <c r="G227" s="707"/>
      <c r="H227" s="706"/>
      <c r="I227" s="707"/>
      <c r="J227" s="706"/>
      <c r="K227" s="707"/>
      <c r="L227" s="706"/>
      <c r="M227" s="707"/>
      <c r="N227" s="706"/>
      <c r="O227" s="707"/>
      <c r="P227" s="706"/>
      <c r="Q227" s="707"/>
      <c r="R227" s="706"/>
      <c r="S227" s="707"/>
      <c r="T227" s="706"/>
      <c r="U227" s="707"/>
      <c r="V227" s="706"/>
      <c r="W227" s="707"/>
      <c r="X227" s="485"/>
      <c r="Y227" s="89">
        <f>IF(OR(D227="s",F227="s",H227="s",J227="s",L227="s",N227="s",P227="s",R227="s",T227="s",V227="s"), 0, IF(OR(D227="a",F227="a",H227="a",J227="a",L227="a",N227="a",P227="a",R227="a",T227="a",V227="a"),Z227,0))</f>
        <v>0</v>
      </c>
      <c r="Z227" s="486">
        <f>IF(X227="na",0,10)</f>
        <v>10</v>
      </c>
      <c r="AA227" s="207">
        <f>COUNTIF(D227:W227,"a")+COUNTIF(D227:W227,"s")+COUNTIF(X227,"na")</f>
        <v>0</v>
      </c>
      <c r="AB227" s="388"/>
      <c r="AD227" s="228"/>
      <c r="BX227" s="219"/>
      <c r="BY227" s="219"/>
      <c r="BZ227" s="219"/>
      <c r="CA227" s="219"/>
      <c r="CB227" s="219"/>
      <c r="CC227" s="219"/>
      <c r="CD227" s="219"/>
      <c r="CE227" s="47"/>
      <c r="CF227" s="47"/>
      <c r="CG227" s="47"/>
      <c r="CH227" s="47"/>
      <c r="CI227" s="47"/>
      <c r="CJ227" s="47"/>
      <c r="CK227" s="47"/>
      <c r="CL227" s="47"/>
      <c r="CM227" s="47"/>
      <c r="CN227" s="47"/>
      <c r="CO227" s="47"/>
      <c r="CP227" s="47"/>
      <c r="CQ227" s="47"/>
    </row>
    <row r="228" spans="1:95" ht="30" customHeight="1" x14ac:dyDescent="0.2">
      <c r="A228" s="316"/>
      <c r="B228" s="43"/>
      <c r="C228" s="392" t="s">
        <v>860</v>
      </c>
      <c r="D228" s="655"/>
      <c r="E228" s="655"/>
      <c r="F228" s="655"/>
      <c r="G228" s="655"/>
      <c r="H228" s="655"/>
      <c r="I228" s="655"/>
      <c r="J228" s="655"/>
      <c r="K228" s="655"/>
      <c r="L228" s="655"/>
      <c r="M228" s="655"/>
      <c r="N228" s="655"/>
      <c r="O228" s="655"/>
      <c r="P228" s="655"/>
      <c r="Q228" s="655"/>
      <c r="R228" s="655"/>
      <c r="S228" s="655"/>
      <c r="T228" s="655"/>
      <c r="U228" s="655"/>
      <c r="V228" s="655"/>
      <c r="W228" s="655"/>
      <c r="X228" s="655"/>
      <c r="Y228" s="655"/>
      <c r="Z228" s="656"/>
      <c r="AD228" s="228"/>
      <c r="BX228" s="219"/>
      <c r="BY228" s="219"/>
      <c r="BZ228" s="219"/>
      <c r="CA228" s="219"/>
      <c r="CB228" s="219"/>
      <c r="CC228" s="219"/>
      <c r="CD228" s="219"/>
      <c r="CE228" s="47"/>
      <c r="CF228" s="47"/>
      <c r="CG228" s="47"/>
      <c r="CH228" s="47"/>
      <c r="CI228" s="47"/>
      <c r="CJ228" s="47"/>
      <c r="CK228" s="47"/>
      <c r="CL228" s="47"/>
      <c r="CM228" s="47"/>
      <c r="CN228" s="47"/>
      <c r="CO228" s="47"/>
      <c r="CP228" s="47"/>
      <c r="CQ228" s="47"/>
    </row>
    <row r="229" spans="1:95" ht="45" customHeight="1" x14ac:dyDescent="0.2">
      <c r="A229" s="383"/>
      <c r="B229" s="487" t="s">
        <v>861</v>
      </c>
      <c r="C229" s="484" t="s">
        <v>862</v>
      </c>
      <c r="D229" s="706"/>
      <c r="E229" s="707"/>
      <c r="F229" s="706"/>
      <c r="G229" s="707"/>
      <c r="H229" s="706"/>
      <c r="I229" s="707"/>
      <c r="J229" s="706"/>
      <c r="K229" s="707"/>
      <c r="L229" s="706"/>
      <c r="M229" s="707"/>
      <c r="N229" s="706"/>
      <c r="O229" s="707"/>
      <c r="P229" s="706"/>
      <c r="Q229" s="707"/>
      <c r="R229" s="706"/>
      <c r="S229" s="707"/>
      <c r="T229" s="706"/>
      <c r="U229" s="707"/>
      <c r="V229" s="706"/>
      <c r="W229" s="707"/>
      <c r="X229" s="488" t="str">
        <f>IF(X227="na","na","")</f>
        <v/>
      </c>
      <c r="Y229" s="89">
        <f>IF(OR(D229="s",F229="s",H229="s",J229="s",L229="s",N229="s",P229="s",R229="s",T229="s",V229="s"), 0, IF(OR(D229="a",F229="a",H229="a",J229="a",L229="a",N229="a",P229="a",R229="a",T229="a",V229="a"),Z229,0))</f>
        <v>0</v>
      </c>
      <c r="Z229" s="486">
        <f>IF(X229="na",0,30)</f>
        <v>30</v>
      </c>
      <c r="AA229" s="207">
        <f>COUNTIF(D229:W229,"a")+COUNTIF(D229:W229,"s")+COUNTIF(X229,"na")</f>
        <v>0</v>
      </c>
      <c r="AB229" s="388"/>
      <c r="AD229" s="228"/>
      <c r="BX229" s="219"/>
      <c r="BY229" s="219"/>
      <c r="BZ229" s="219"/>
      <c r="CA229" s="219"/>
      <c r="CB229" s="219"/>
      <c r="CC229" s="219"/>
      <c r="CD229" s="219"/>
      <c r="CE229" s="47"/>
      <c r="CF229" s="47"/>
      <c r="CG229" s="47"/>
      <c r="CH229" s="47"/>
      <c r="CI229" s="47"/>
      <c r="CJ229" s="47"/>
      <c r="CK229" s="47"/>
      <c r="CL229" s="47"/>
      <c r="CM229" s="47"/>
      <c r="CN229" s="47"/>
      <c r="CO229" s="47"/>
      <c r="CP229" s="47"/>
      <c r="CQ229" s="47"/>
    </row>
    <row r="230" spans="1:95" ht="30" customHeight="1" x14ac:dyDescent="0.2">
      <c r="A230" s="326"/>
      <c r="B230" s="489"/>
      <c r="C230" s="392" t="s">
        <v>863</v>
      </c>
      <c r="D230" s="702" t="s">
        <v>864</v>
      </c>
      <c r="E230" s="703"/>
      <c r="F230" s="703"/>
      <c r="G230" s="703"/>
      <c r="H230" s="703"/>
      <c r="I230" s="703"/>
      <c r="J230" s="703"/>
      <c r="K230" s="703"/>
      <c r="L230" s="703"/>
      <c r="M230" s="703"/>
      <c r="N230" s="703"/>
      <c r="O230" s="703"/>
      <c r="P230" s="703"/>
      <c r="Q230" s="703"/>
      <c r="R230" s="703"/>
      <c r="S230" s="703"/>
      <c r="T230" s="703"/>
      <c r="U230" s="703"/>
      <c r="V230" s="703"/>
      <c r="W230" s="703"/>
      <c r="X230" s="703"/>
      <c r="Y230" s="703"/>
      <c r="Z230" s="704"/>
      <c r="AD230" s="228"/>
      <c r="BX230" s="219"/>
      <c r="BY230" s="219"/>
      <c r="BZ230" s="219"/>
      <c r="CA230" s="219"/>
      <c r="CB230" s="219"/>
      <c r="CC230" s="219"/>
      <c r="CD230" s="219"/>
      <c r="CE230" s="47"/>
      <c r="CF230" s="47"/>
      <c r="CG230" s="47"/>
      <c r="CH230" s="47"/>
      <c r="CI230" s="47"/>
      <c r="CJ230" s="47"/>
      <c r="CK230" s="47"/>
      <c r="CL230" s="47"/>
      <c r="CM230" s="47"/>
      <c r="CN230" s="47"/>
      <c r="CO230" s="47"/>
      <c r="CP230" s="47"/>
      <c r="CQ230" s="47"/>
    </row>
    <row r="231" spans="1:95" ht="27.95" customHeight="1" x14ac:dyDescent="0.2">
      <c r="A231" s="326"/>
      <c r="B231" s="490"/>
      <c r="C231" s="277" t="s">
        <v>865</v>
      </c>
      <c r="D231" s="612"/>
      <c r="E231" s="613"/>
      <c r="F231" s="612"/>
      <c r="G231" s="613"/>
      <c r="H231" s="612"/>
      <c r="I231" s="613"/>
      <c r="J231" s="612"/>
      <c r="K231" s="613"/>
      <c r="L231" s="612"/>
      <c r="M231" s="613"/>
      <c r="N231" s="612"/>
      <c r="O231" s="613"/>
      <c r="P231" s="612"/>
      <c r="Q231" s="613"/>
      <c r="R231" s="612"/>
      <c r="S231" s="613"/>
      <c r="T231" s="612"/>
      <c r="U231" s="613"/>
      <c r="V231" s="612"/>
      <c r="W231" s="613"/>
      <c r="X231" s="662"/>
      <c r="Y231" s="720"/>
      <c r="Z231" s="721"/>
      <c r="AA231" s="207">
        <f>IF(OR(COUNTIF($D$229:$W$229,"s"),COUNTIF($X$229,"na")),1,COUNTIF(D231:W231, "a"))</f>
        <v>0</v>
      </c>
      <c r="AB231" s="388"/>
      <c r="AD231" s="228"/>
      <c r="BX231" s="219"/>
      <c r="BY231" s="219"/>
      <c r="BZ231" s="219"/>
      <c r="CA231" s="219"/>
      <c r="CB231" s="219"/>
      <c r="CC231" s="219"/>
      <c r="CD231" s="219"/>
      <c r="CE231" s="47"/>
      <c r="CF231" s="47"/>
      <c r="CG231" s="47"/>
      <c r="CH231" s="47"/>
      <c r="CI231" s="47"/>
      <c r="CJ231" s="47"/>
      <c r="CK231" s="47"/>
      <c r="CL231" s="47"/>
      <c r="CM231" s="47"/>
      <c r="CN231" s="47"/>
      <c r="CO231" s="47"/>
      <c r="CP231" s="47"/>
      <c r="CQ231" s="47"/>
    </row>
    <row r="232" spans="1:95" ht="27.95" customHeight="1" x14ac:dyDescent="0.2">
      <c r="A232" s="326"/>
      <c r="B232" s="491"/>
      <c r="C232" s="277" t="s">
        <v>866</v>
      </c>
      <c r="D232" s="606"/>
      <c r="E232" s="607"/>
      <c r="F232" s="606"/>
      <c r="G232" s="607"/>
      <c r="H232" s="606"/>
      <c r="I232" s="607"/>
      <c r="J232" s="606"/>
      <c r="K232" s="607"/>
      <c r="L232" s="606"/>
      <c r="M232" s="607"/>
      <c r="N232" s="606"/>
      <c r="O232" s="607"/>
      <c r="P232" s="606"/>
      <c r="Q232" s="607"/>
      <c r="R232" s="606"/>
      <c r="S232" s="607"/>
      <c r="T232" s="606"/>
      <c r="U232" s="607"/>
      <c r="V232" s="606"/>
      <c r="W232" s="607"/>
      <c r="X232" s="722"/>
      <c r="Y232" s="720"/>
      <c r="Z232" s="721"/>
      <c r="AA232" s="207">
        <f t="shared" ref="AA232:AA233" si="39">IF(OR(COUNTIF($D$229:$W$229,"s"),COUNTIF($X$229,"na")),1,COUNTIF(D232:W232, "a"))</f>
        <v>0</v>
      </c>
      <c r="AB232" s="388"/>
      <c r="AD232" s="228"/>
      <c r="BX232" s="219"/>
      <c r="BY232" s="219"/>
      <c r="BZ232" s="219"/>
      <c r="CA232" s="219"/>
      <c r="CB232" s="219"/>
      <c r="CC232" s="219"/>
      <c r="CD232" s="219"/>
      <c r="CE232" s="47"/>
      <c r="CF232" s="47"/>
      <c r="CG232" s="47"/>
      <c r="CH232" s="47"/>
      <c r="CI232" s="47"/>
      <c r="CJ232" s="47"/>
      <c r="CK232" s="47"/>
      <c r="CL232" s="47"/>
      <c r="CM232" s="47"/>
      <c r="CN232" s="47"/>
      <c r="CO232" s="47"/>
      <c r="CP232" s="47"/>
      <c r="CQ232" s="47"/>
    </row>
    <row r="233" spans="1:95" ht="27.95" customHeight="1" x14ac:dyDescent="0.2">
      <c r="A233" s="317"/>
      <c r="B233" s="78"/>
      <c r="C233" s="309" t="s">
        <v>867</v>
      </c>
      <c r="D233" s="651"/>
      <c r="E233" s="652"/>
      <c r="F233" s="651"/>
      <c r="G233" s="652"/>
      <c r="H233" s="651"/>
      <c r="I233" s="652"/>
      <c r="J233" s="651"/>
      <c r="K233" s="652"/>
      <c r="L233" s="651"/>
      <c r="M233" s="652"/>
      <c r="N233" s="651"/>
      <c r="O233" s="652"/>
      <c r="P233" s="651"/>
      <c r="Q233" s="652"/>
      <c r="R233" s="651"/>
      <c r="S233" s="652"/>
      <c r="T233" s="651"/>
      <c r="U233" s="652"/>
      <c r="V233" s="651"/>
      <c r="W233" s="652"/>
      <c r="X233" s="722"/>
      <c r="Y233" s="720"/>
      <c r="Z233" s="721"/>
      <c r="AA233" s="207">
        <f t="shared" si="39"/>
        <v>0</v>
      </c>
      <c r="AB233" s="388"/>
      <c r="AD233" s="228"/>
      <c r="BX233" s="219"/>
      <c r="BY233" s="219"/>
      <c r="BZ233" s="219"/>
      <c r="CA233" s="219"/>
      <c r="CB233" s="219"/>
      <c r="CC233" s="219"/>
      <c r="CD233" s="219"/>
      <c r="CE233" s="47"/>
      <c r="CF233" s="47"/>
      <c r="CG233" s="47"/>
      <c r="CH233" s="47"/>
      <c r="CI233" s="47"/>
      <c r="CJ233" s="47"/>
      <c r="CK233" s="47"/>
      <c r="CL233" s="47"/>
      <c r="CM233" s="47"/>
      <c r="CN233" s="47"/>
      <c r="CO233" s="47"/>
      <c r="CP233" s="47"/>
      <c r="CQ233" s="47"/>
    </row>
    <row r="234" spans="1:95" ht="30" customHeight="1" x14ac:dyDescent="0.2">
      <c r="A234" s="326"/>
      <c r="B234" s="43"/>
      <c r="C234" s="312" t="s">
        <v>868</v>
      </c>
      <c r="D234" s="655"/>
      <c r="E234" s="655"/>
      <c r="F234" s="655"/>
      <c r="G234" s="655"/>
      <c r="H234" s="655"/>
      <c r="I234" s="655"/>
      <c r="J234" s="655"/>
      <c r="K234" s="655"/>
      <c r="L234" s="655"/>
      <c r="M234" s="655"/>
      <c r="N234" s="655"/>
      <c r="O234" s="655"/>
      <c r="P234" s="655"/>
      <c r="Q234" s="655"/>
      <c r="R234" s="655"/>
      <c r="S234" s="655"/>
      <c r="T234" s="655"/>
      <c r="U234" s="655"/>
      <c r="V234" s="655"/>
      <c r="W234" s="655"/>
      <c r="X234" s="655"/>
      <c r="Y234" s="655"/>
      <c r="Z234" s="656"/>
      <c r="AD234" s="228"/>
      <c r="BX234" s="219"/>
      <c r="BY234" s="219"/>
      <c r="BZ234" s="219"/>
      <c r="CA234" s="219"/>
      <c r="CB234" s="219"/>
      <c r="CC234" s="219"/>
      <c r="CD234" s="219"/>
      <c r="CE234" s="47"/>
      <c r="CF234" s="47"/>
      <c r="CG234" s="47"/>
      <c r="CH234" s="47"/>
      <c r="CI234" s="47"/>
      <c r="CJ234" s="47"/>
      <c r="CK234" s="47"/>
      <c r="CL234" s="47"/>
      <c r="CM234" s="47"/>
      <c r="CN234" s="47"/>
      <c r="CO234" s="47"/>
      <c r="CP234" s="47"/>
      <c r="CQ234" s="47"/>
    </row>
    <row r="235" spans="1:95" ht="45" customHeight="1" x14ac:dyDescent="0.2">
      <c r="A235" s="383"/>
      <c r="B235" s="487" t="s">
        <v>869</v>
      </c>
      <c r="C235" s="484" t="s">
        <v>870</v>
      </c>
      <c r="D235" s="706"/>
      <c r="E235" s="707"/>
      <c r="F235" s="706"/>
      <c r="G235" s="707"/>
      <c r="H235" s="706"/>
      <c r="I235" s="707"/>
      <c r="J235" s="706"/>
      <c r="K235" s="707"/>
      <c r="L235" s="706"/>
      <c r="M235" s="707"/>
      <c r="N235" s="706"/>
      <c r="O235" s="707"/>
      <c r="P235" s="706"/>
      <c r="Q235" s="707"/>
      <c r="R235" s="706"/>
      <c r="S235" s="707"/>
      <c r="T235" s="706"/>
      <c r="U235" s="707"/>
      <c r="V235" s="706"/>
      <c r="W235" s="707"/>
      <c r="X235" s="488" t="str">
        <f>IF(X227="na","na","")</f>
        <v/>
      </c>
      <c r="Y235" s="89">
        <f>IF(OR(D235="s",F235="s",H235="s",J235="s",L235="s",N235="s",P235="s",R235="s",T235="s",V235="s"), 0, IF(OR(D235="a",F235="a",H235="a",J235="a",L235="a",N235="a",P235="a",R235="a",T235="a",V235="a"),Z235,0))</f>
        <v>0</v>
      </c>
      <c r="Z235" s="486">
        <f>IF(X229="na",0,10)</f>
        <v>10</v>
      </c>
      <c r="AA235" s="207">
        <f>COUNTIF(D235:W235,"a")+COUNTIF(D235:W235,"s")+COUNTIF(X235,"na")</f>
        <v>0</v>
      </c>
      <c r="AB235" s="388"/>
      <c r="AD235" s="228"/>
      <c r="BX235" s="219"/>
      <c r="BY235" s="219"/>
      <c r="BZ235" s="219"/>
      <c r="CA235" s="219"/>
      <c r="CB235" s="219"/>
      <c r="CC235" s="219"/>
      <c r="CD235" s="219"/>
      <c r="CE235" s="47"/>
      <c r="CF235" s="47"/>
      <c r="CG235" s="47"/>
      <c r="CH235" s="47"/>
      <c r="CI235" s="47"/>
      <c r="CJ235" s="47"/>
      <c r="CK235" s="47"/>
      <c r="CL235" s="47"/>
      <c r="CM235" s="47"/>
      <c r="CN235" s="47"/>
      <c r="CO235" s="47"/>
      <c r="CP235" s="47"/>
      <c r="CQ235" s="47"/>
    </row>
    <row r="236" spans="1:95" ht="30" customHeight="1" x14ac:dyDescent="0.2">
      <c r="A236" s="326"/>
      <c r="B236" s="43"/>
      <c r="C236" s="533" t="s">
        <v>871</v>
      </c>
      <c r="D236" s="657"/>
      <c r="E236" s="655"/>
      <c r="F236" s="655"/>
      <c r="G236" s="655"/>
      <c r="H236" s="655"/>
      <c r="I236" s="655"/>
      <c r="J236" s="655"/>
      <c r="K236" s="655"/>
      <c r="L236" s="655"/>
      <c r="M236" s="655"/>
      <c r="N236" s="655"/>
      <c r="O236" s="655"/>
      <c r="P236" s="655"/>
      <c r="Q236" s="655"/>
      <c r="R236" s="655"/>
      <c r="S236" s="655"/>
      <c r="T236" s="655"/>
      <c r="U236" s="655"/>
      <c r="V236" s="655"/>
      <c r="W236" s="655"/>
      <c r="X236" s="655"/>
      <c r="Y236" s="655"/>
      <c r="Z236" s="656"/>
      <c r="AD236" s="228"/>
      <c r="BX236" s="219"/>
      <c r="BY236" s="219"/>
      <c r="BZ236" s="219"/>
      <c r="CA236" s="219"/>
      <c r="CB236" s="219"/>
      <c r="CC236" s="219"/>
      <c r="CD236" s="219"/>
      <c r="CE236" s="47"/>
      <c r="CF236" s="47"/>
      <c r="CG236" s="47"/>
      <c r="CH236" s="47"/>
      <c r="CI236" s="47"/>
      <c r="CJ236" s="47"/>
      <c r="CK236" s="47"/>
      <c r="CL236" s="47"/>
      <c r="CM236" s="47"/>
      <c r="CN236" s="47"/>
      <c r="CO236" s="47"/>
      <c r="CP236" s="47"/>
      <c r="CQ236" s="47"/>
    </row>
    <row r="237" spans="1:95" ht="30" customHeight="1" x14ac:dyDescent="0.2">
      <c r="A237" s="326"/>
      <c r="B237" s="43"/>
      <c r="C237" s="312" t="s">
        <v>872</v>
      </c>
      <c r="D237" s="655"/>
      <c r="E237" s="655"/>
      <c r="F237" s="655"/>
      <c r="G237" s="655"/>
      <c r="H237" s="655"/>
      <c r="I237" s="655"/>
      <c r="J237" s="655"/>
      <c r="K237" s="655"/>
      <c r="L237" s="655"/>
      <c r="M237" s="655"/>
      <c r="N237" s="655"/>
      <c r="O237" s="655"/>
      <c r="P237" s="655"/>
      <c r="Q237" s="655"/>
      <c r="R237" s="655"/>
      <c r="S237" s="655"/>
      <c r="T237" s="655"/>
      <c r="U237" s="655"/>
      <c r="V237" s="655"/>
      <c r="W237" s="655"/>
      <c r="X237" s="655"/>
      <c r="Y237" s="655"/>
      <c r="Z237" s="656"/>
      <c r="AD237" s="228"/>
      <c r="BX237" s="219"/>
      <c r="BY237" s="219"/>
      <c r="BZ237" s="219"/>
      <c r="CA237" s="219"/>
      <c r="CB237" s="219"/>
      <c r="CC237" s="219"/>
      <c r="CD237" s="219"/>
      <c r="CE237" s="47"/>
      <c r="CF237" s="47"/>
      <c r="CG237" s="47"/>
      <c r="CH237" s="47"/>
      <c r="CI237" s="47"/>
      <c r="CJ237" s="47"/>
      <c r="CK237" s="47"/>
      <c r="CL237" s="47"/>
      <c r="CM237" s="47"/>
      <c r="CN237" s="47"/>
      <c r="CO237" s="47"/>
      <c r="CP237" s="47"/>
      <c r="CQ237" s="47"/>
    </row>
    <row r="238" spans="1:95" ht="88.5" customHeight="1" x14ac:dyDescent="0.2">
      <c r="A238" s="383"/>
      <c r="B238" s="175" t="s">
        <v>873</v>
      </c>
      <c r="C238" s="145" t="s">
        <v>874</v>
      </c>
      <c r="D238" s="612"/>
      <c r="E238" s="613"/>
      <c r="F238" s="612"/>
      <c r="G238" s="613"/>
      <c r="H238" s="612"/>
      <c r="I238" s="613"/>
      <c r="J238" s="612"/>
      <c r="K238" s="613"/>
      <c r="L238" s="612"/>
      <c r="M238" s="613"/>
      <c r="N238" s="612"/>
      <c r="O238" s="613"/>
      <c r="P238" s="612"/>
      <c r="Q238" s="613"/>
      <c r="R238" s="612"/>
      <c r="S238" s="613"/>
      <c r="T238" s="612"/>
      <c r="U238" s="613"/>
      <c r="V238" s="612"/>
      <c r="W238" s="613"/>
      <c r="X238" s="492"/>
      <c r="Y238" s="538">
        <f>IF(OR(D238="s",F238="s",H238="s",J238="s",L238="s",N238="s",P238="s",R238="s",T238="s",V238="s"), 0, IF(OR(D238="a",F238="a",H238="a",J238="a",L238="a",N238="a",P238="a",R238="a",T238="a",V238="a"),Z238,0))</f>
        <v>0</v>
      </c>
      <c r="Z238" s="328">
        <f>IF(X238="na",0,10)</f>
        <v>10</v>
      </c>
      <c r="AA238" s="207">
        <f>COUNTIF(D238:W238,"a")+COUNTIF(D238:W238,"s")+COUNTIF(X238,"na")</f>
        <v>0</v>
      </c>
      <c r="AB238" s="388"/>
      <c r="AD238" s="228" t="s">
        <v>205</v>
      </c>
      <c r="BX238" s="219"/>
      <c r="BY238" s="219"/>
      <c r="BZ238" s="219"/>
      <c r="CA238" s="219"/>
      <c r="CB238" s="219"/>
      <c r="CC238" s="219"/>
      <c r="CD238" s="219"/>
      <c r="CE238" s="47"/>
      <c r="CF238" s="47"/>
      <c r="CG238" s="47"/>
      <c r="CH238" s="47"/>
      <c r="CI238" s="47"/>
      <c r="CJ238" s="47"/>
      <c r="CK238" s="47"/>
      <c r="CL238" s="47"/>
      <c r="CM238" s="47"/>
      <c r="CN238" s="47"/>
      <c r="CO238" s="47"/>
      <c r="CP238" s="47"/>
      <c r="CQ238" s="47"/>
    </row>
    <row r="239" spans="1:95" ht="27.95" customHeight="1" x14ac:dyDescent="0.2">
      <c r="A239" s="383"/>
      <c r="B239" s="176" t="s">
        <v>875</v>
      </c>
      <c r="C239" s="145" t="s">
        <v>876</v>
      </c>
      <c r="D239" s="606"/>
      <c r="E239" s="607"/>
      <c r="F239" s="606"/>
      <c r="G239" s="607"/>
      <c r="H239" s="606"/>
      <c r="I239" s="607"/>
      <c r="J239" s="606"/>
      <c r="K239" s="607"/>
      <c r="L239" s="606"/>
      <c r="M239" s="607"/>
      <c r="N239" s="606"/>
      <c r="O239" s="607"/>
      <c r="P239" s="606"/>
      <c r="Q239" s="607"/>
      <c r="R239" s="606"/>
      <c r="S239" s="607"/>
      <c r="T239" s="606"/>
      <c r="U239" s="607"/>
      <c r="V239" s="606"/>
      <c r="W239" s="607"/>
      <c r="X239" s="493" t="str">
        <f>IF(X238="na", "na"," ")</f>
        <v xml:space="preserve"> </v>
      </c>
      <c r="Y239" s="169">
        <f>IF(OR(D239="s",F239="s",H239="s",J239="s",L239="s",N239="s",P239="s",R239="s",T239="s",V239="s"), 0, IF(OR(D239="a",F239="a",H239="a",J239="a",L239="a",N239="a",P239="a",R239="a",T239="a",V239="a"),Z239,0))</f>
        <v>0</v>
      </c>
      <c r="Z239" s="328">
        <f>IF(X239="na",0,5)</f>
        <v>5</v>
      </c>
      <c r="AA239" s="207">
        <f>COUNTIF(D239:W239,"a")+COUNTIF(D239:W239,"s")+COUNTIF(X239,"na")</f>
        <v>0</v>
      </c>
      <c r="AB239" s="388"/>
      <c r="AD239" s="228" t="s">
        <v>205</v>
      </c>
      <c r="BX239" s="219"/>
      <c r="BY239" s="219"/>
      <c r="BZ239" s="219"/>
      <c r="CA239" s="219"/>
      <c r="CB239" s="219"/>
      <c r="CC239" s="219"/>
      <c r="CD239" s="219"/>
      <c r="CE239" s="47"/>
      <c r="CF239" s="47"/>
      <c r="CG239" s="47"/>
      <c r="CH239" s="47"/>
      <c r="CI239" s="47"/>
      <c r="CJ239" s="47"/>
      <c r="CK239" s="47"/>
      <c r="CL239" s="47"/>
      <c r="CM239" s="47"/>
      <c r="CN239" s="47"/>
      <c r="CO239" s="47"/>
      <c r="CP239" s="47"/>
      <c r="CQ239" s="47"/>
    </row>
    <row r="240" spans="1:95" ht="88.5" customHeight="1" x14ac:dyDescent="0.2">
      <c r="A240" s="383"/>
      <c r="B240" s="177" t="s">
        <v>877</v>
      </c>
      <c r="C240" s="484" t="s">
        <v>878</v>
      </c>
      <c r="D240" s="651"/>
      <c r="E240" s="652"/>
      <c r="F240" s="651"/>
      <c r="G240" s="652"/>
      <c r="H240" s="651"/>
      <c r="I240" s="652"/>
      <c r="J240" s="651"/>
      <c r="K240" s="652"/>
      <c r="L240" s="651"/>
      <c r="M240" s="652"/>
      <c r="N240" s="651"/>
      <c r="O240" s="652"/>
      <c r="P240" s="651"/>
      <c r="Q240" s="652"/>
      <c r="R240" s="651"/>
      <c r="S240" s="652"/>
      <c r="T240" s="651"/>
      <c r="U240" s="652"/>
      <c r="V240" s="651"/>
      <c r="W240" s="652"/>
      <c r="X240" s="488" t="str">
        <f>IF(X238="na", "na"," ")</f>
        <v xml:space="preserve"> </v>
      </c>
      <c r="Y240" s="535">
        <f>IF(OR(D240="s",F240="s",H240="s",J240="s",L240="s",N240="s",P240="s",R240="s",T240="s",V240="s"), 0, IF(OR(D240="a",F240="a",H240="a",J240="a",L240="a",N240="a",P240="a",R240="a",T240="a",V240="a"),Z240,0))</f>
        <v>0</v>
      </c>
      <c r="Z240" s="486">
        <f>IF(X240="na",0,5)</f>
        <v>5</v>
      </c>
      <c r="AA240" s="207">
        <f>COUNTIF(D240:W240,"a")+COUNTIF(D240:W240,"s")+COUNTIF(X240,"na")</f>
        <v>0</v>
      </c>
      <c r="AB240" s="388"/>
      <c r="AD240" s="228" t="s">
        <v>205</v>
      </c>
      <c r="BX240" s="219"/>
      <c r="BY240" s="219"/>
      <c r="BZ240" s="219"/>
      <c r="CA240" s="219"/>
      <c r="CB240" s="219"/>
      <c r="CC240" s="219"/>
      <c r="CD240" s="219"/>
      <c r="CE240" s="47"/>
      <c r="CF240" s="47"/>
      <c r="CG240" s="47"/>
      <c r="CH240" s="47"/>
      <c r="CI240" s="47"/>
      <c r="CJ240" s="47"/>
      <c r="CK240" s="47"/>
      <c r="CL240" s="47"/>
      <c r="CM240" s="47"/>
      <c r="CN240" s="47"/>
      <c r="CO240" s="47"/>
      <c r="CP240" s="47"/>
      <c r="CQ240" s="47"/>
    </row>
    <row r="241" spans="1:95" ht="30" customHeight="1" x14ac:dyDescent="0.2">
      <c r="A241" s="326"/>
      <c r="B241" s="43"/>
      <c r="C241" s="312" t="s">
        <v>879</v>
      </c>
      <c r="D241" s="655"/>
      <c r="E241" s="655"/>
      <c r="F241" s="655"/>
      <c r="G241" s="655"/>
      <c r="H241" s="655"/>
      <c r="I241" s="655"/>
      <c r="J241" s="655"/>
      <c r="K241" s="655"/>
      <c r="L241" s="655"/>
      <c r="M241" s="655"/>
      <c r="N241" s="655"/>
      <c r="O241" s="655"/>
      <c r="P241" s="655"/>
      <c r="Q241" s="655"/>
      <c r="R241" s="655"/>
      <c r="S241" s="655"/>
      <c r="T241" s="655"/>
      <c r="U241" s="655"/>
      <c r="V241" s="655"/>
      <c r="W241" s="655"/>
      <c r="X241" s="655"/>
      <c r="Y241" s="655"/>
      <c r="Z241" s="656"/>
      <c r="AD241" s="228"/>
      <c r="BX241" s="219"/>
      <c r="BY241" s="219"/>
      <c r="BZ241" s="219"/>
      <c r="CA241" s="219"/>
      <c r="CB241" s="219"/>
      <c r="CC241" s="219"/>
      <c r="CD241" s="219"/>
      <c r="CE241" s="47"/>
      <c r="CF241" s="47"/>
      <c r="CG241" s="47"/>
      <c r="CH241" s="47"/>
      <c r="CI241" s="47"/>
      <c r="CJ241" s="47"/>
      <c r="CK241" s="47"/>
      <c r="CL241" s="47"/>
      <c r="CM241" s="47"/>
      <c r="CN241" s="47"/>
      <c r="CO241" s="47"/>
      <c r="CP241" s="47"/>
      <c r="CQ241" s="47"/>
    </row>
    <row r="242" spans="1:95" ht="67.7" customHeight="1" x14ac:dyDescent="0.2">
      <c r="A242" s="383"/>
      <c r="B242" s="175" t="s">
        <v>880</v>
      </c>
      <c r="C242" s="145" t="s">
        <v>881</v>
      </c>
      <c r="D242" s="612"/>
      <c r="E242" s="613"/>
      <c r="F242" s="612"/>
      <c r="G242" s="613"/>
      <c r="H242" s="612"/>
      <c r="I242" s="613"/>
      <c r="J242" s="612"/>
      <c r="K242" s="613"/>
      <c r="L242" s="612"/>
      <c r="M242" s="613"/>
      <c r="N242" s="612"/>
      <c r="O242" s="613"/>
      <c r="P242" s="612"/>
      <c r="Q242" s="613"/>
      <c r="R242" s="612"/>
      <c r="S242" s="613"/>
      <c r="T242" s="612"/>
      <c r="U242" s="613"/>
      <c r="V242" s="612"/>
      <c r="W242" s="613"/>
      <c r="X242" s="492"/>
      <c r="Y242" s="538">
        <f>IF(OR(D242="s",F242="s",H242="s",J242="s",L242="s",N242="s",P242="s",R242="s",T242="s",V242="s"), 0, IF(OR(D242="a",F242="a",H242="a",J242="a",L242="a",N242="a",P242="a",R242="a",T242="a",V242="a"),Z242,0))</f>
        <v>0</v>
      </c>
      <c r="Z242" s="328">
        <f>IF(X242="na",0,10)</f>
        <v>10</v>
      </c>
      <c r="AA242" s="207">
        <f>COUNTIF(D242:W242,"a")+COUNTIF(D242:W242,"s")+COUNTIF(X242,"na")</f>
        <v>0</v>
      </c>
      <c r="AB242" s="388"/>
      <c r="AD242" s="228" t="s">
        <v>205</v>
      </c>
      <c r="BX242" s="219"/>
      <c r="BY242" s="219"/>
      <c r="BZ242" s="219"/>
      <c r="CA242" s="219"/>
      <c r="CB242" s="219"/>
      <c r="CC242" s="219"/>
      <c r="CD242" s="219"/>
      <c r="CE242" s="47"/>
      <c r="CF242" s="47"/>
      <c r="CG242" s="47"/>
      <c r="CH242" s="47"/>
      <c r="CI242" s="47"/>
      <c r="CJ242" s="47"/>
      <c r="CK242" s="47"/>
      <c r="CL242" s="47"/>
      <c r="CM242" s="47"/>
      <c r="CN242" s="47"/>
      <c r="CO242" s="47"/>
      <c r="CP242" s="47"/>
      <c r="CQ242" s="47"/>
    </row>
    <row r="243" spans="1:95" ht="150" customHeight="1" x14ac:dyDescent="0.2">
      <c r="A243" s="383"/>
      <c r="B243" s="176" t="s">
        <v>882</v>
      </c>
      <c r="C243" s="145" t="s">
        <v>883</v>
      </c>
      <c r="D243" s="606"/>
      <c r="E243" s="607"/>
      <c r="F243" s="606"/>
      <c r="G243" s="607"/>
      <c r="H243" s="606"/>
      <c r="I243" s="607"/>
      <c r="J243" s="606"/>
      <c r="K243" s="607"/>
      <c r="L243" s="606"/>
      <c r="M243" s="607"/>
      <c r="N243" s="606"/>
      <c r="O243" s="607"/>
      <c r="P243" s="606"/>
      <c r="Q243" s="607"/>
      <c r="R243" s="606"/>
      <c r="S243" s="607"/>
      <c r="T243" s="606"/>
      <c r="U243" s="607"/>
      <c r="V243" s="606"/>
      <c r="W243" s="607"/>
      <c r="X243" s="493" t="str">
        <f>IF(X242="na", "na"," ")</f>
        <v xml:space="preserve"> </v>
      </c>
      <c r="Y243" s="169">
        <f>IF(OR(D243="s",F243="s",H243="s",J243="s",L243="s",N243="s",P243="s",R243="s",T243="s",V243="s"), 0, IF(OR(D243="a",F243="a",H243="a",J243="a",L243="a",N243="a",P243="a",R243="a",T243="a",V243="a"),Z243,0))</f>
        <v>0</v>
      </c>
      <c r="Z243" s="328">
        <f>IF(X243="na",0,10)</f>
        <v>10</v>
      </c>
      <c r="AA243" s="207">
        <f>COUNTIF(D243:W243,"a")+COUNTIF(D243:W243,"s")+COUNTIF(X243,"na")</f>
        <v>0</v>
      </c>
      <c r="AB243" s="388"/>
      <c r="AD243" s="228"/>
      <c r="BX243" s="219"/>
      <c r="BY243" s="219"/>
      <c r="BZ243" s="219"/>
      <c r="CA243" s="219"/>
      <c r="CB243" s="219"/>
      <c r="CC243" s="219"/>
      <c r="CD243" s="219"/>
      <c r="CE243" s="47"/>
      <c r="CF243" s="47"/>
      <c r="CG243" s="47"/>
      <c r="CH243" s="47"/>
      <c r="CI243" s="47"/>
      <c r="CJ243" s="47"/>
      <c r="CK243" s="47"/>
      <c r="CL243" s="47"/>
      <c r="CM243" s="47"/>
      <c r="CN243" s="47"/>
      <c r="CO243" s="47"/>
      <c r="CP243" s="47"/>
      <c r="CQ243" s="47"/>
    </row>
    <row r="244" spans="1:95" ht="88.5" customHeight="1" thickBot="1" x14ac:dyDescent="0.25">
      <c r="A244" s="383"/>
      <c r="B244" s="176" t="s">
        <v>884</v>
      </c>
      <c r="C244" s="145" t="s">
        <v>885</v>
      </c>
      <c r="D244" s="606"/>
      <c r="E244" s="607"/>
      <c r="F244" s="606"/>
      <c r="G244" s="607"/>
      <c r="H244" s="606"/>
      <c r="I244" s="607"/>
      <c r="J244" s="606"/>
      <c r="K244" s="607"/>
      <c r="L244" s="606"/>
      <c r="M244" s="607"/>
      <c r="N244" s="606"/>
      <c r="O244" s="607"/>
      <c r="P244" s="606"/>
      <c r="Q244" s="607"/>
      <c r="R244" s="606"/>
      <c r="S244" s="607"/>
      <c r="T244" s="606"/>
      <c r="U244" s="607"/>
      <c r="V244" s="606"/>
      <c r="W244" s="607"/>
      <c r="X244" s="493" t="str">
        <f>IF(X242="na", "na"," ")</f>
        <v xml:space="preserve"> </v>
      </c>
      <c r="Y244" s="169">
        <f>IF(OR(D244="s",F244="s",H244="s",J244="s",L244="s",N244="s",P244="s",R244="s",T244="s",V244="s"), 0, IF(OR(D244="a",F244="a",H244="a",J244="a",L244="a",N244="a",P244="a",R244="a",T244="a",V244="a"),Z244,0))</f>
        <v>0</v>
      </c>
      <c r="Z244" s="328">
        <f>IF(X244="na",0,5)</f>
        <v>5</v>
      </c>
      <c r="AA244" s="207">
        <f>COUNTIF(D244:W244,"a")+COUNTIF(D244:W244,"s")+COUNTIF(X244,"na")</f>
        <v>0</v>
      </c>
      <c r="AB244" s="388"/>
      <c r="AD244" s="228" t="s">
        <v>205</v>
      </c>
      <c r="BX244" s="219"/>
      <c r="BY244" s="219"/>
      <c r="BZ244" s="219"/>
      <c r="CA244" s="219"/>
      <c r="CB244" s="219"/>
      <c r="CC244" s="219"/>
      <c r="CD244" s="219"/>
      <c r="CE244" s="47"/>
      <c r="CF244" s="47"/>
      <c r="CG244" s="47"/>
      <c r="CH244" s="47"/>
      <c r="CI244" s="47"/>
      <c r="CJ244" s="47"/>
      <c r="CK244" s="47"/>
      <c r="CL244" s="47"/>
      <c r="CM244" s="47"/>
      <c r="CN244" s="47"/>
      <c r="CO244" s="47"/>
      <c r="CP244" s="47"/>
      <c r="CQ244" s="47"/>
    </row>
    <row r="245" spans="1:95" ht="21" customHeight="1" thickTop="1" thickBot="1" x14ac:dyDescent="0.25">
      <c r="A245" s="326"/>
      <c r="B245" s="77"/>
      <c r="C245" s="109"/>
      <c r="D245" s="629" t="s">
        <v>436</v>
      </c>
      <c r="E245" s="641"/>
      <c r="F245" s="641"/>
      <c r="G245" s="641"/>
      <c r="H245" s="641"/>
      <c r="I245" s="641"/>
      <c r="J245" s="641"/>
      <c r="K245" s="641"/>
      <c r="L245" s="641"/>
      <c r="M245" s="641"/>
      <c r="N245" s="641"/>
      <c r="O245" s="641"/>
      <c r="P245" s="641"/>
      <c r="Q245" s="641"/>
      <c r="R245" s="641"/>
      <c r="S245" s="641"/>
      <c r="T245" s="641"/>
      <c r="U245" s="641"/>
      <c r="V245" s="641"/>
      <c r="W245" s="641"/>
      <c r="X245" s="642"/>
      <c r="Y245" s="271">
        <f>SUM(Y227:Y244)</f>
        <v>0</v>
      </c>
      <c r="Z245" s="331">
        <f>SUM(Z227:Z229)+Z235+SUM(Z238:Z244)</f>
        <v>95</v>
      </c>
      <c r="AD245" s="228"/>
      <c r="BX245" s="219"/>
      <c r="BY245" s="219"/>
      <c r="BZ245" s="219"/>
      <c r="CA245" s="219"/>
      <c r="CB245" s="219"/>
      <c r="CC245" s="219"/>
      <c r="CD245" s="219"/>
      <c r="CE245" s="47"/>
      <c r="CF245" s="47"/>
      <c r="CG245" s="47"/>
      <c r="CH245" s="47"/>
      <c r="CI245" s="47"/>
      <c r="CJ245" s="47"/>
      <c r="CK245" s="47"/>
      <c r="CL245" s="47"/>
      <c r="CM245" s="47"/>
      <c r="CN245" s="47"/>
      <c r="CO245" s="47"/>
      <c r="CP245" s="47"/>
      <c r="CQ245" s="47"/>
    </row>
    <row r="246" spans="1:95" ht="21" customHeight="1" thickBot="1" x14ac:dyDescent="0.25">
      <c r="A246" s="324"/>
      <c r="B246" s="237"/>
      <c r="C246" s="146"/>
      <c r="D246" s="632"/>
      <c r="E246" s="633"/>
      <c r="F246" s="804">
        <f>IF(AND(X238="na",X242="na"),0,IF(X238="na",15,IF(X242="na",20,35)))</f>
        <v>35</v>
      </c>
      <c r="G246" s="667"/>
      <c r="H246" s="667"/>
      <c r="I246" s="667"/>
      <c r="J246" s="667"/>
      <c r="K246" s="667"/>
      <c r="L246" s="667"/>
      <c r="M246" s="667"/>
      <c r="N246" s="667"/>
      <c r="O246" s="667"/>
      <c r="P246" s="667"/>
      <c r="Q246" s="667"/>
      <c r="R246" s="667"/>
      <c r="S246" s="667"/>
      <c r="T246" s="667"/>
      <c r="U246" s="667"/>
      <c r="V246" s="667"/>
      <c r="W246" s="667"/>
      <c r="X246" s="667"/>
      <c r="Y246" s="667"/>
      <c r="Z246" s="668"/>
      <c r="AD246" s="228"/>
      <c r="BX246" s="219"/>
      <c r="BY246" s="219"/>
      <c r="BZ246" s="219"/>
      <c r="CA246" s="219"/>
      <c r="CB246" s="219"/>
      <c r="CC246" s="219"/>
      <c r="CD246" s="219"/>
      <c r="CE246" s="47"/>
      <c r="CF246" s="47"/>
      <c r="CG246" s="47"/>
      <c r="CH246" s="47"/>
      <c r="CI246" s="47"/>
      <c r="CJ246" s="47"/>
      <c r="CK246" s="47"/>
      <c r="CL246" s="47"/>
      <c r="CM246" s="47"/>
      <c r="CN246" s="47"/>
      <c r="CO246" s="47"/>
      <c r="CP246" s="47"/>
      <c r="CQ246" s="47"/>
    </row>
    <row r="247" spans="1:95" ht="30" customHeight="1" thickBot="1" x14ac:dyDescent="0.25">
      <c r="A247" s="316"/>
      <c r="B247" s="189">
        <v>5420</v>
      </c>
      <c r="C247" s="143" t="s">
        <v>886</v>
      </c>
      <c r="D247" s="481"/>
      <c r="E247" s="482"/>
      <c r="F247" s="481" t="s">
        <v>435</v>
      </c>
      <c r="G247" s="482"/>
      <c r="H247" s="481" t="s">
        <v>435</v>
      </c>
      <c r="I247" s="482"/>
      <c r="J247" s="481"/>
      <c r="K247" s="482"/>
      <c r="L247" s="481"/>
      <c r="M247" s="482"/>
      <c r="N247" s="481"/>
      <c r="O247" s="482"/>
      <c r="P247" s="481" t="s">
        <v>435</v>
      </c>
      <c r="Q247" s="482"/>
      <c r="R247" s="481"/>
      <c r="S247" s="482"/>
      <c r="T247" s="481"/>
      <c r="U247" s="482"/>
      <c r="V247" s="481"/>
      <c r="W247" s="482"/>
      <c r="X247" s="273"/>
      <c r="Y247" s="273"/>
      <c r="Z247" s="327"/>
      <c r="AD247" s="228"/>
      <c r="BX247" s="219"/>
      <c r="BY247" s="219"/>
      <c r="BZ247" s="219"/>
      <c r="CA247" s="219"/>
      <c r="CB247" s="219"/>
      <c r="CC247" s="219"/>
      <c r="CD247" s="219"/>
      <c r="CE247" s="47"/>
      <c r="CF247" s="47"/>
      <c r="CG247" s="47"/>
      <c r="CH247" s="47"/>
      <c r="CI247" s="47"/>
      <c r="CJ247" s="47"/>
      <c r="CK247" s="47"/>
      <c r="CL247" s="47"/>
      <c r="CM247" s="47"/>
      <c r="CN247" s="47"/>
      <c r="CO247" s="47"/>
      <c r="CP247" s="47"/>
      <c r="CQ247" s="47"/>
    </row>
    <row r="248" spans="1:95" ht="30" customHeight="1" x14ac:dyDescent="0.2">
      <c r="A248" s="316"/>
      <c r="B248" s="43"/>
      <c r="C248" s="483" t="s">
        <v>857</v>
      </c>
      <c r="D248" s="796"/>
      <c r="E248" s="796"/>
      <c r="F248" s="796"/>
      <c r="G248" s="796"/>
      <c r="H248" s="796"/>
      <c r="I248" s="796"/>
      <c r="J248" s="796"/>
      <c r="K248" s="796"/>
      <c r="L248" s="796"/>
      <c r="M248" s="796"/>
      <c r="N248" s="796"/>
      <c r="O248" s="796"/>
      <c r="P248" s="796"/>
      <c r="Q248" s="796"/>
      <c r="R248" s="796"/>
      <c r="S248" s="796"/>
      <c r="T248" s="796"/>
      <c r="U248" s="796"/>
      <c r="V248" s="796"/>
      <c r="W248" s="796"/>
      <c r="X248" s="796"/>
      <c r="Y248" s="796"/>
      <c r="Z248" s="797"/>
      <c r="AD248" s="228"/>
      <c r="BX248" s="219"/>
      <c r="BY248" s="219"/>
      <c r="BZ248" s="219"/>
      <c r="CA248" s="219"/>
      <c r="CB248" s="219"/>
      <c r="CC248" s="219"/>
      <c r="CD248" s="219"/>
      <c r="CE248" s="47"/>
      <c r="CF248" s="47"/>
      <c r="CG248" s="47"/>
      <c r="CH248" s="47"/>
      <c r="CI248" s="47"/>
      <c r="CJ248" s="47"/>
      <c r="CK248" s="47"/>
      <c r="CL248" s="47"/>
      <c r="CM248" s="47"/>
      <c r="CN248" s="47"/>
      <c r="CO248" s="47"/>
      <c r="CP248" s="47"/>
      <c r="CQ248" s="47"/>
    </row>
    <row r="249" spans="1:95" ht="45" customHeight="1" x14ac:dyDescent="0.2">
      <c r="A249" s="494"/>
      <c r="B249" s="487" t="s">
        <v>887</v>
      </c>
      <c r="C249" s="484" t="s">
        <v>888</v>
      </c>
      <c r="D249" s="706"/>
      <c r="E249" s="707"/>
      <c r="F249" s="706"/>
      <c r="G249" s="707"/>
      <c r="H249" s="706"/>
      <c r="I249" s="707"/>
      <c r="J249" s="706"/>
      <c r="K249" s="707"/>
      <c r="L249" s="706"/>
      <c r="M249" s="707"/>
      <c r="N249" s="706"/>
      <c r="O249" s="707"/>
      <c r="P249" s="706"/>
      <c r="Q249" s="707"/>
      <c r="R249" s="706"/>
      <c r="S249" s="707"/>
      <c r="T249" s="706"/>
      <c r="U249" s="707"/>
      <c r="V249" s="706"/>
      <c r="W249" s="707"/>
      <c r="X249" s="495"/>
      <c r="Y249" s="89">
        <f t="shared" ref="Y249:Y251" si="40">IF(OR(D249="s",F249="s",H249="s",J249="s",L249="s",N249="s",P249="s",R249="s",T249="s",V249="s"), 0, IF(OR(D249="a",F249="a",H249="a",J249="a",L249="a",N249="a",P249="a",R249="a",T249="a",V249="a"),Z249,0))</f>
        <v>0</v>
      </c>
      <c r="Z249" s="486">
        <f>IF(X249="na",0,10)</f>
        <v>10</v>
      </c>
      <c r="AA249" s="207">
        <f>COUNTIF(D249:W249,"a")+COUNTIF(D249:W249,"s")+COUNTIF(X249,"na")</f>
        <v>0</v>
      </c>
      <c r="AB249" s="388"/>
      <c r="AD249" s="228"/>
      <c r="BX249" s="219"/>
      <c r="BY249" s="219"/>
      <c r="BZ249" s="219"/>
      <c r="CA249" s="219"/>
      <c r="CB249" s="219"/>
      <c r="CC249" s="219"/>
      <c r="CD249" s="219"/>
      <c r="CE249" s="47"/>
      <c r="CF249" s="47"/>
      <c r="CG249" s="47"/>
      <c r="CH249" s="47"/>
      <c r="CI249" s="47"/>
      <c r="CJ249" s="47"/>
      <c r="CK249" s="47"/>
      <c r="CL249" s="47"/>
      <c r="CM249" s="47"/>
      <c r="CN249" s="47"/>
      <c r="CO249" s="47"/>
      <c r="CP249" s="47"/>
      <c r="CQ249" s="47"/>
    </row>
    <row r="250" spans="1:95" ht="30" customHeight="1" x14ac:dyDescent="0.2">
      <c r="A250" s="316"/>
      <c r="B250" s="43"/>
      <c r="C250" s="312" t="s">
        <v>860</v>
      </c>
      <c r="D250" s="718"/>
      <c r="E250" s="718"/>
      <c r="F250" s="718"/>
      <c r="G250" s="718"/>
      <c r="H250" s="718"/>
      <c r="I250" s="718"/>
      <c r="J250" s="718"/>
      <c r="K250" s="718"/>
      <c r="L250" s="718"/>
      <c r="M250" s="718"/>
      <c r="N250" s="718"/>
      <c r="O250" s="718"/>
      <c r="P250" s="718"/>
      <c r="Q250" s="718"/>
      <c r="R250" s="718"/>
      <c r="S250" s="718"/>
      <c r="T250" s="718"/>
      <c r="U250" s="718"/>
      <c r="V250" s="718"/>
      <c r="W250" s="718"/>
      <c r="X250" s="718"/>
      <c r="Y250" s="718"/>
      <c r="Z250" s="719"/>
      <c r="AD250" s="228"/>
      <c r="BX250" s="219"/>
      <c r="BY250" s="219"/>
      <c r="BZ250" s="219"/>
      <c r="CA250" s="219"/>
      <c r="CB250" s="219"/>
      <c r="CC250" s="219"/>
      <c r="CD250" s="219"/>
      <c r="CE250" s="47"/>
      <c r="CF250" s="47"/>
      <c r="CG250" s="47"/>
      <c r="CH250" s="47"/>
      <c r="CI250" s="47"/>
      <c r="CJ250" s="47"/>
      <c r="CK250" s="47"/>
      <c r="CL250" s="47"/>
      <c r="CM250" s="47"/>
      <c r="CN250" s="47"/>
      <c r="CO250" s="47"/>
      <c r="CP250" s="47"/>
      <c r="CQ250" s="47"/>
    </row>
    <row r="251" spans="1:95" ht="106.5" customHeight="1" x14ac:dyDescent="0.2">
      <c r="A251" s="494"/>
      <c r="B251" s="487" t="s">
        <v>889</v>
      </c>
      <c r="C251" s="496" t="s">
        <v>1095</v>
      </c>
      <c r="D251" s="706"/>
      <c r="E251" s="707"/>
      <c r="F251" s="706"/>
      <c r="G251" s="707"/>
      <c r="H251" s="706"/>
      <c r="I251" s="707"/>
      <c r="J251" s="706"/>
      <c r="K251" s="707"/>
      <c r="L251" s="706"/>
      <c r="M251" s="707"/>
      <c r="N251" s="706"/>
      <c r="O251" s="707"/>
      <c r="P251" s="706"/>
      <c r="Q251" s="707"/>
      <c r="R251" s="706"/>
      <c r="S251" s="707"/>
      <c r="T251" s="706"/>
      <c r="U251" s="707"/>
      <c r="V251" s="706"/>
      <c r="W251" s="707"/>
      <c r="X251" s="497" t="str">
        <f>IF(X249="na","na","")</f>
        <v/>
      </c>
      <c r="Y251" s="89">
        <f t="shared" si="40"/>
        <v>0</v>
      </c>
      <c r="Z251" s="486">
        <f>IF(X251="na",0,50)</f>
        <v>50</v>
      </c>
      <c r="AA251" s="207">
        <f>COUNTIF(D251:W251,"a")+COUNTIF(D251:W251,"s")+COUNTIF(X251,"na")</f>
        <v>0</v>
      </c>
      <c r="AB251" s="388"/>
      <c r="AD251" s="228"/>
      <c r="BX251" s="219"/>
      <c r="BY251" s="219"/>
      <c r="BZ251" s="219"/>
      <c r="CA251" s="219"/>
      <c r="CB251" s="219"/>
      <c r="CC251" s="219"/>
      <c r="CD251" s="219"/>
      <c r="CE251" s="47"/>
      <c r="CF251" s="47"/>
      <c r="CG251" s="47"/>
      <c r="CH251" s="47"/>
      <c r="CI251" s="47"/>
      <c r="CJ251" s="47"/>
      <c r="CK251" s="47"/>
      <c r="CL251" s="47"/>
      <c r="CM251" s="47"/>
      <c r="CN251" s="47"/>
      <c r="CO251" s="47"/>
      <c r="CP251" s="47"/>
      <c r="CQ251" s="47"/>
    </row>
    <row r="252" spans="1:95" ht="30" customHeight="1" x14ac:dyDescent="0.2">
      <c r="A252" s="326"/>
      <c r="B252" s="43"/>
      <c r="C252" s="312" t="s">
        <v>871</v>
      </c>
      <c r="D252" s="655"/>
      <c r="E252" s="655"/>
      <c r="F252" s="655"/>
      <c r="G252" s="655"/>
      <c r="H252" s="655"/>
      <c r="I252" s="655"/>
      <c r="J252" s="655"/>
      <c r="K252" s="655"/>
      <c r="L252" s="655"/>
      <c r="M252" s="655"/>
      <c r="N252" s="655"/>
      <c r="O252" s="655"/>
      <c r="P252" s="655"/>
      <c r="Q252" s="655"/>
      <c r="R252" s="655"/>
      <c r="S252" s="655"/>
      <c r="T252" s="655"/>
      <c r="U252" s="655"/>
      <c r="V252" s="655"/>
      <c r="W252" s="655"/>
      <c r="X252" s="655"/>
      <c r="Y252" s="655"/>
      <c r="Z252" s="656"/>
      <c r="AD252" s="228"/>
      <c r="BX252" s="219"/>
      <c r="BY252" s="219"/>
      <c r="BZ252" s="219"/>
      <c r="CA252" s="219"/>
      <c r="CB252" s="219"/>
      <c r="CC252" s="219"/>
      <c r="CD252" s="219"/>
      <c r="CE252" s="47"/>
      <c r="CF252" s="47"/>
      <c r="CG252" s="47"/>
      <c r="CH252" s="47"/>
      <c r="CI252" s="47"/>
      <c r="CJ252" s="47"/>
      <c r="CK252" s="47"/>
      <c r="CL252" s="47"/>
      <c r="CM252" s="47"/>
      <c r="CN252" s="47"/>
      <c r="CO252" s="47"/>
      <c r="CP252" s="47"/>
      <c r="CQ252" s="47"/>
    </row>
    <row r="253" spans="1:95" ht="30" customHeight="1" x14ac:dyDescent="0.2">
      <c r="A253" s="326"/>
      <c r="B253" s="43"/>
      <c r="C253" s="312" t="s">
        <v>890</v>
      </c>
      <c r="D253" s="655"/>
      <c r="E253" s="655"/>
      <c r="F253" s="655"/>
      <c r="G253" s="655"/>
      <c r="H253" s="655"/>
      <c r="I253" s="655"/>
      <c r="J253" s="655"/>
      <c r="K253" s="655"/>
      <c r="L253" s="655"/>
      <c r="M253" s="655"/>
      <c r="N253" s="655"/>
      <c r="O253" s="655"/>
      <c r="P253" s="655"/>
      <c r="Q253" s="655"/>
      <c r="R253" s="655"/>
      <c r="S253" s="655"/>
      <c r="T253" s="655"/>
      <c r="U253" s="655"/>
      <c r="V253" s="655"/>
      <c r="W253" s="655"/>
      <c r="X253" s="655"/>
      <c r="Y253" s="655"/>
      <c r="Z253" s="656"/>
      <c r="AD253" s="228"/>
      <c r="BX253" s="219"/>
      <c r="BY253" s="219"/>
      <c r="BZ253" s="219"/>
      <c r="CA253" s="219"/>
      <c r="CB253" s="219"/>
      <c r="CC253" s="219"/>
      <c r="CD253" s="219"/>
      <c r="CE253" s="47"/>
      <c r="CF253" s="47"/>
      <c r="CG253" s="47"/>
      <c r="CH253" s="47"/>
      <c r="CI253" s="47"/>
      <c r="CJ253" s="47"/>
      <c r="CK253" s="47"/>
      <c r="CL253" s="47"/>
      <c r="CM253" s="47"/>
      <c r="CN253" s="47"/>
      <c r="CO253" s="47"/>
      <c r="CP253" s="47"/>
      <c r="CQ253" s="47"/>
    </row>
    <row r="254" spans="1:95" ht="180" customHeight="1" x14ac:dyDescent="0.2">
      <c r="A254" s="494"/>
      <c r="B254" s="175" t="s">
        <v>891</v>
      </c>
      <c r="C254" s="498" t="s">
        <v>892</v>
      </c>
      <c r="D254" s="612"/>
      <c r="E254" s="613"/>
      <c r="F254" s="612"/>
      <c r="G254" s="613"/>
      <c r="H254" s="612"/>
      <c r="I254" s="613"/>
      <c r="J254" s="612"/>
      <c r="K254" s="613"/>
      <c r="L254" s="612"/>
      <c r="M254" s="613"/>
      <c r="N254" s="612"/>
      <c r="O254" s="613"/>
      <c r="P254" s="612"/>
      <c r="Q254" s="613"/>
      <c r="R254" s="612"/>
      <c r="S254" s="613"/>
      <c r="T254" s="612"/>
      <c r="U254" s="613"/>
      <c r="V254" s="612"/>
      <c r="W254" s="613"/>
      <c r="X254" s="74"/>
      <c r="Y254" s="538">
        <f t="shared" ref="Y254:Y258" si="41">IF(OR(D254="s",F254="s",H254="s",J254="s",L254="s",N254="s",P254="s",R254="s",T254="s",V254="s"), 0, IF(OR(D254="a",F254="a",H254="a",J254="a",L254="a",N254="a",P254="a",R254="a",T254="a",V254="a"),Z254,0))</f>
        <v>0</v>
      </c>
      <c r="Z254" s="328">
        <f>IF(X254="na",0,20)</f>
        <v>20</v>
      </c>
      <c r="AA254" s="207">
        <f>COUNTIF(D254:W254,"a")+COUNTIF(D254:W254,"s")+COUNTIF(X254,"na")</f>
        <v>0</v>
      </c>
      <c r="AB254" s="388"/>
      <c r="AD254" s="228"/>
      <c r="BX254" s="219"/>
      <c r="BY254" s="219"/>
      <c r="BZ254" s="219"/>
      <c r="CA254" s="219"/>
      <c r="CB254" s="219"/>
      <c r="CC254" s="219"/>
      <c r="CD254" s="219"/>
      <c r="CE254" s="47"/>
      <c r="CF254" s="47"/>
      <c r="CG254" s="47"/>
      <c r="CH254" s="47"/>
      <c r="CI254" s="47"/>
      <c r="CJ254" s="47"/>
      <c r="CK254" s="47"/>
      <c r="CL254" s="47"/>
      <c r="CM254" s="47"/>
      <c r="CN254" s="47"/>
      <c r="CO254" s="47"/>
      <c r="CP254" s="47"/>
      <c r="CQ254" s="47"/>
    </row>
    <row r="255" spans="1:95" ht="67.7" customHeight="1" x14ac:dyDescent="0.2">
      <c r="A255" s="494"/>
      <c r="B255" s="175" t="s">
        <v>893</v>
      </c>
      <c r="C255" s="499" t="s">
        <v>894</v>
      </c>
      <c r="D255" s="606"/>
      <c r="E255" s="607"/>
      <c r="F255" s="606"/>
      <c r="G255" s="607"/>
      <c r="H255" s="606"/>
      <c r="I255" s="607"/>
      <c r="J255" s="606"/>
      <c r="K255" s="607"/>
      <c r="L255" s="606"/>
      <c r="M255" s="607"/>
      <c r="N255" s="606"/>
      <c r="O255" s="607"/>
      <c r="P255" s="606"/>
      <c r="Q255" s="607"/>
      <c r="R255" s="606"/>
      <c r="S255" s="607"/>
      <c r="T255" s="606"/>
      <c r="U255" s="607"/>
      <c r="V255" s="606"/>
      <c r="W255" s="607"/>
      <c r="X255" s="75" t="str">
        <f>IF(X254="na", "na"," ")</f>
        <v xml:space="preserve"> </v>
      </c>
      <c r="Y255" s="169">
        <f t="shared" si="41"/>
        <v>0</v>
      </c>
      <c r="Z255" s="329">
        <f>IF(X255="na",0,10)</f>
        <v>10</v>
      </c>
      <c r="AA255" s="207">
        <f>COUNTIF(D255:W255,"a")+COUNTIF(D255:W255,"s")+COUNTIF(X255,"na")</f>
        <v>0</v>
      </c>
      <c r="AB255" s="388"/>
      <c r="AD255" s="228" t="s">
        <v>205</v>
      </c>
      <c r="BX255" s="219"/>
      <c r="BY255" s="219"/>
      <c r="BZ255" s="219"/>
      <c r="CA255" s="219"/>
      <c r="CB255" s="219"/>
      <c r="CC255" s="219"/>
      <c r="CD255" s="219"/>
      <c r="CE255" s="47"/>
      <c r="CF255" s="47"/>
      <c r="CG255" s="47"/>
      <c r="CH255" s="47"/>
      <c r="CI255" s="47"/>
      <c r="CJ255" s="47"/>
      <c r="CK255" s="47"/>
      <c r="CL255" s="47"/>
      <c r="CM255" s="47"/>
      <c r="CN255" s="47"/>
      <c r="CO255" s="47"/>
      <c r="CP255" s="47"/>
      <c r="CQ255" s="47"/>
    </row>
    <row r="256" spans="1:95" ht="210" customHeight="1" x14ac:dyDescent="0.2">
      <c r="A256" s="494"/>
      <c r="B256" s="175" t="s">
        <v>895</v>
      </c>
      <c r="C256" s="499" t="s">
        <v>896</v>
      </c>
      <c r="D256" s="606"/>
      <c r="E256" s="607"/>
      <c r="F256" s="606"/>
      <c r="G256" s="607"/>
      <c r="H256" s="606"/>
      <c r="I256" s="607"/>
      <c r="J256" s="606"/>
      <c r="K256" s="607"/>
      <c r="L256" s="606"/>
      <c r="M256" s="607"/>
      <c r="N256" s="606"/>
      <c r="O256" s="607"/>
      <c r="P256" s="606"/>
      <c r="Q256" s="607"/>
      <c r="R256" s="606"/>
      <c r="S256" s="607"/>
      <c r="T256" s="606"/>
      <c r="U256" s="607"/>
      <c r="V256" s="606"/>
      <c r="W256" s="607"/>
      <c r="X256" s="75" t="str">
        <f>IF(X254="na", "na"," ")</f>
        <v xml:space="preserve"> </v>
      </c>
      <c r="Y256" s="169">
        <f t="shared" si="41"/>
        <v>0</v>
      </c>
      <c r="Z256" s="329">
        <f>IF(X256="na",0,20)</f>
        <v>20</v>
      </c>
      <c r="AA256" s="207">
        <f>COUNTIF(D256:W256,"a")+COUNTIF(D256:W256,"s")+COUNTIF(X256,"na")</f>
        <v>0</v>
      </c>
      <c r="AB256" s="388"/>
      <c r="AD256" s="228"/>
      <c r="BX256" s="219"/>
      <c r="BY256" s="219"/>
      <c r="BZ256" s="219"/>
      <c r="CA256" s="219"/>
      <c r="CB256" s="219"/>
      <c r="CC256" s="219"/>
      <c r="CD256" s="219"/>
      <c r="CE256" s="47"/>
      <c r="CF256" s="47"/>
      <c r="CG256" s="47"/>
      <c r="CH256" s="47"/>
      <c r="CI256" s="47"/>
      <c r="CJ256" s="47"/>
      <c r="CK256" s="47"/>
      <c r="CL256" s="47"/>
      <c r="CM256" s="47"/>
      <c r="CN256" s="47"/>
      <c r="CO256" s="47"/>
      <c r="CP256" s="47"/>
      <c r="CQ256" s="47"/>
    </row>
    <row r="257" spans="1:95" ht="27.95" customHeight="1" x14ac:dyDescent="0.2">
      <c r="A257" s="494"/>
      <c r="B257" s="175" t="s">
        <v>897</v>
      </c>
      <c r="C257" s="499" t="s">
        <v>898</v>
      </c>
      <c r="D257" s="606"/>
      <c r="E257" s="607"/>
      <c r="F257" s="606"/>
      <c r="G257" s="607"/>
      <c r="H257" s="606"/>
      <c r="I257" s="607"/>
      <c r="J257" s="606"/>
      <c r="K257" s="607"/>
      <c r="L257" s="606"/>
      <c r="M257" s="607"/>
      <c r="N257" s="606"/>
      <c r="O257" s="607"/>
      <c r="P257" s="606"/>
      <c r="Q257" s="607"/>
      <c r="R257" s="606"/>
      <c r="S257" s="607"/>
      <c r="T257" s="606"/>
      <c r="U257" s="607"/>
      <c r="V257" s="606"/>
      <c r="W257" s="607"/>
      <c r="X257" s="74"/>
      <c r="Y257" s="169">
        <f t="shared" si="41"/>
        <v>0</v>
      </c>
      <c r="Z257" s="329">
        <f>IF(X257="na",0,5)</f>
        <v>5</v>
      </c>
      <c r="AA257" s="207">
        <f>COUNTIF(D257:W257,"a")+COUNTIF(D257:W257,"s")+COUNTIF(X257,"na")</f>
        <v>0</v>
      </c>
      <c r="AB257" s="388"/>
      <c r="AD257" s="228" t="s">
        <v>205</v>
      </c>
      <c r="BX257" s="219"/>
      <c r="BY257" s="219"/>
      <c r="BZ257" s="219"/>
      <c r="CA257" s="219"/>
      <c r="CB257" s="219"/>
      <c r="CC257" s="219"/>
      <c r="CD257" s="219"/>
      <c r="CE257" s="47"/>
      <c r="CF257" s="47"/>
      <c r="CG257" s="47"/>
      <c r="CH257" s="47"/>
      <c r="CI257" s="47"/>
      <c r="CJ257" s="47"/>
      <c r="CK257" s="47"/>
      <c r="CL257" s="47"/>
      <c r="CM257" s="47"/>
      <c r="CN257" s="47"/>
      <c r="CO257" s="47"/>
      <c r="CP257" s="47"/>
      <c r="CQ257" s="47"/>
    </row>
    <row r="258" spans="1:95" ht="27.95" customHeight="1" thickBot="1" x14ac:dyDescent="0.25">
      <c r="A258" s="494"/>
      <c r="B258" s="175" t="s">
        <v>899</v>
      </c>
      <c r="C258" s="499" t="s">
        <v>900</v>
      </c>
      <c r="D258" s="606"/>
      <c r="E258" s="607"/>
      <c r="F258" s="606"/>
      <c r="G258" s="607"/>
      <c r="H258" s="606"/>
      <c r="I258" s="607"/>
      <c r="J258" s="606"/>
      <c r="K258" s="607"/>
      <c r="L258" s="606"/>
      <c r="M258" s="607"/>
      <c r="N258" s="606"/>
      <c r="O258" s="607"/>
      <c r="P258" s="606"/>
      <c r="Q258" s="607"/>
      <c r="R258" s="606"/>
      <c r="S258" s="607"/>
      <c r="T258" s="606"/>
      <c r="U258" s="607"/>
      <c r="V258" s="606"/>
      <c r="W258" s="607"/>
      <c r="X258" s="75" t="str">
        <f>IF(X254="na", "na"," ")</f>
        <v xml:space="preserve"> </v>
      </c>
      <c r="Y258" s="169">
        <f t="shared" si="41"/>
        <v>0</v>
      </c>
      <c r="Z258" s="329">
        <f>IF(X258="na",0,5)</f>
        <v>5</v>
      </c>
      <c r="AA258" s="207">
        <f>COUNTIF(D258:W258,"a")+COUNTIF(D258:W258,"s")+COUNTIF(X258,"na")</f>
        <v>0</v>
      </c>
      <c r="AB258" s="388"/>
      <c r="AD258" s="228" t="s">
        <v>205</v>
      </c>
      <c r="BX258" s="219"/>
      <c r="BY258" s="219"/>
      <c r="BZ258" s="219"/>
      <c r="CA258" s="219"/>
      <c r="CB258" s="219"/>
      <c r="CC258" s="219"/>
      <c r="CD258" s="219"/>
      <c r="CE258" s="47"/>
      <c r="CF258" s="47"/>
      <c r="CG258" s="47"/>
      <c r="CH258" s="47"/>
      <c r="CI258" s="47"/>
      <c r="CJ258" s="47"/>
      <c r="CK258" s="47"/>
      <c r="CL258" s="47"/>
      <c r="CM258" s="47"/>
      <c r="CN258" s="47"/>
      <c r="CO258" s="47"/>
      <c r="CP258" s="47"/>
      <c r="CQ258" s="47"/>
    </row>
    <row r="259" spans="1:95" ht="21" customHeight="1" thickTop="1" thickBot="1" x14ac:dyDescent="0.25">
      <c r="A259" s="326"/>
      <c r="B259" s="77"/>
      <c r="C259" s="109"/>
      <c r="D259" s="629" t="s">
        <v>436</v>
      </c>
      <c r="E259" s="630"/>
      <c r="F259" s="630"/>
      <c r="G259" s="630"/>
      <c r="H259" s="630"/>
      <c r="I259" s="630"/>
      <c r="J259" s="630"/>
      <c r="K259" s="630"/>
      <c r="L259" s="630"/>
      <c r="M259" s="630"/>
      <c r="N259" s="630"/>
      <c r="O259" s="630"/>
      <c r="P259" s="630"/>
      <c r="Q259" s="630"/>
      <c r="R259" s="630"/>
      <c r="S259" s="630"/>
      <c r="T259" s="630"/>
      <c r="U259" s="630"/>
      <c r="V259" s="630"/>
      <c r="W259" s="630"/>
      <c r="X259" s="631"/>
      <c r="Y259" s="271">
        <f>SUM(Y249:Y258)</f>
        <v>0</v>
      </c>
      <c r="Z259" s="331">
        <f>SUM(Z249:Z258)</f>
        <v>120</v>
      </c>
      <c r="AD259" s="228"/>
      <c r="BX259" s="219"/>
      <c r="BY259" s="219"/>
      <c r="BZ259" s="219"/>
      <c r="CA259" s="219"/>
      <c r="CB259" s="219"/>
      <c r="CC259" s="219"/>
      <c r="CD259" s="219"/>
      <c r="CE259" s="47"/>
      <c r="CF259" s="47"/>
      <c r="CG259" s="47"/>
      <c r="CH259" s="47"/>
      <c r="CI259" s="47"/>
      <c r="CJ259" s="47"/>
      <c r="CK259" s="47"/>
      <c r="CL259" s="47"/>
      <c r="CM259" s="47"/>
      <c r="CN259" s="47"/>
      <c r="CO259" s="47"/>
      <c r="CP259" s="47"/>
      <c r="CQ259" s="47"/>
    </row>
    <row r="260" spans="1:95" ht="21" customHeight="1" thickBot="1" x14ac:dyDescent="0.25">
      <c r="A260" s="324"/>
      <c r="B260" s="83"/>
      <c r="C260" s="137"/>
      <c r="D260" s="632"/>
      <c r="E260" s="633"/>
      <c r="F260" s="728">
        <f>IF(X254="na",0,IF(X257="na", 15, 20))</f>
        <v>20</v>
      </c>
      <c r="G260" s="667"/>
      <c r="H260" s="667"/>
      <c r="I260" s="667"/>
      <c r="J260" s="667"/>
      <c r="K260" s="667"/>
      <c r="L260" s="667"/>
      <c r="M260" s="667"/>
      <c r="N260" s="667"/>
      <c r="O260" s="667"/>
      <c r="P260" s="667"/>
      <c r="Q260" s="667"/>
      <c r="R260" s="667"/>
      <c r="S260" s="667"/>
      <c r="T260" s="667"/>
      <c r="U260" s="667"/>
      <c r="V260" s="667"/>
      <c r="W260" s="667"/>
      <c r="X260" s="667"/>
      <c r="Y260" s="667"/>
      <c r="Z260" s="668"/>
      <c r="AD260" s="228"/>
      <c r="BX260" s="219"/>
      <c r="BY260" s="219"/>
      <c r="BZ260" s="219"/>
      <c r="CA260" s="219"/>
      <c r="CB260" s="219"/>
      <c r="CC260" s="219"/>
      <c r="CD260" s="219"/>
      <c r="CE260" s="47"/>
      <c r="CF260" s="47"/>
      <c r="CG260" s="47"/>
      <c r="CH260" s="47"/>
      <c r="CI260" s="47"/>
      <c r="CJ260" s="47"/>
      <c r="CK260" s="47"/>
      <c r="CL260" s="47"/>
      <c r="CM260" s="47"/>
      <c r="CN260" s="47"/>
      <c r="CO260" s="47"/>
      <c r="CP260" s="47"/>
      <c r="CQ260" s="47"/>
    </row>
    <row r="261" spans="1:95" ht="30" customHeight="1" thickBot="1" x14ac:dyDescent="0.25">
      <c r="A261" s="316"/>
      <c r="B261" s="367">
        <v>5430</v>
      </c>
      <c r="C261" s="143" t="s">
        <v>901</v>
      </c>
      <c r="D261" s="481"/>
      <c r="E261" s="482"/>
      <c r="F261" s="481"/>
      <c r="G261" s="482"/>
      <c r="H261" s="481" t="s">
        <v>435</v>
      </c>
      <c r="I261" s="482"/>
      <c r="J261" s="481"/>
      <c r="K261" s="482"/>
      <c r="L261" s="481"/>
      <c r="M261" s="482"/>
      <c r="N261" s="481"/>
      <c r="O261" s="482"/>
      <c r="P261" s="481"/>
      <c r="Q261" s="482"/>
      <c r="R261" s="481"/>
      <c r="S261" s="482"/>
      <c r="T261" s="481"/>
      <c r="U261" s="482"/>
      <c r="V261" s="481"/>
      <c r="W261" s="482"/>
      <c r="X261" s="273"/>
      <c r="Y261" s="273"/>
      <c r="Z261" s="327"/>
      <c r="AD261" s="228"/>
      <c r="BX261" s="219"/>
      <c r="BY261" s="219"/>
      <c r="BZ261" s="219"/>
      <c r="CA261" s="219"/>
      <c r="CB261" s="219"/>
      <c r="CC261" s="219"/>
      <c r="CD261" s="219"/>
      <c r="CE261" s="47"/>
      <c r="CF261" s="47"/>
      <c r="CG261" s="47"/>
      <c r="CH261" s="47"/>
      <c r="CI261" s="47"/>
      <c r="CJ261" s="47"/>
      <c r="CK261" s="47"/>
      <c r="CL261" s="47"/>
      <c r="CM261" s="47"/>
      <c r="CN261" s="47"/>
      <c r="CO261" s="47"/>
      <c r="CP261" s="47"/>
      <c r="CQ261" s="47"/>
    </row>
    <row r="262" spans="1:95" ht="45" customHeight="1" x14ac:dyDescent="0.2">
      <c r="A262" s="383"/>
      <c r="B262" s="500" t="s">
        <v>902</v>
      </c>
      <c r="C262" s="132" t="s">
        <v>903</v>
      </c>
      <c r="D262" s="727"/>
      <c r="E262" s="727"/>
      <c r="F262" s="727"/>
      <c r="G262" s="727"/>
      <c r="H262" s="727"/>
      <c r="I262" s="727"/>
      <c r="J262" s="727"/>
      <c r="K262" s="727"/>
      <c r="L262" s="727"/>
      <c r="M262" s="727"/>
      <c r="N262" s="727"/>
      <c r="O262" s="727"/>
      <c r="P262" s="727"/>
      <c r="Q262" s="727"/>
      <c r="R262" s="727"/>
      <c r="S262" s="727"/>
      <c r="T262" s="727"/>
      <c r="U262" s="727"/>
      <c r="V262" s="727"/>
      <c r="W262" s="727"/>
      <c r="X262" s="501"/>
      <c r="Y262" s="431">
        <f>IF(COUNTIF(D262:W262,"s"),0,IF(COUNTIF(D262:W262,"a"),Z262,0))</f>
        <v>0</v>
      </c>
      <c r="Z262" s="337">
        <v>30</v>
      </c>
      <c r="AA262" s="207">
        <f>COUNTIF(D262:W262,"a")+COUNTIF(D262:W262,"s")</f>
        <v>0</v>
      </c>
      <c r="AB262" s="388"/>
      <c r="AD262" s="228"/>
      <c r="BX262" s="219"/>
      <c r="BY262" s="219"/>
      <c r="BZ262" s="219"/>
      <c r="CA262" s="219"/>
      <c r="CB262" s="219"/>
      <c r="CC262" s="219"/>
      <c r="CD262" s="219"/>
      <c r="CE262" s="47"/>
      <c r="CF262" s="47"/>
      <c r="CG262" s="47"/>
      <c r="CH262" s="47"/>
      <c r="CI262" s="47"/>
      <c r="CJ262" s="47"/>
      <c r="CK262" s="47"/>
      <c r="CL262" s="47"/>
      <c r="CM262" s="47"/>
      <c r="CN262" s="47"/>
      <c r="CO262" s="47"/>
      <c r="CP262" s="47"/>
      <c r="CQ262" s="47"/>
    </row>
    <row r="263" spans="1:95" ht="30" customHeight="1" x14ac:dyDescent="0.2">
      <c r="A263" s="326"/>
      <c r="B263" s="489"/>
      <c r="C263" s="392" t="s">
        <v>904</v>
      </c>
      <c r="D263" s="702" t="s">
        <v>864</v>
      </c>
      <c r="E263" s="703"/>
      <c r="F263" s="703"/>
      <c r="G263" s="703"/>
      <c r="H263" s="703"/>
      <c r="I263" s="703"/>
      <c r="J263" s="703"/>
      <c r="K263" s="703"/>
      <c r="L263" s="703"/>
      <c r="M263" s="703"/>
      <c r="N263" s="703"/>
      <c r="O263" s="703"/>
      <c r="P263" s="703"/>
      <c r="Q263" s="703"/>
      <c r="R263" s="703"/>
      <c r="S263" s="703"/>
      <c r="T263" s="703"/>
      <c r="U263" s="703"/>
      <c r="V263" s="703"/>
      <c r="W263" s="703"/>
      <c r="X263" s="703"/>
      <c r="Y263" s="703"/>
      <c r="Z263" s="704"/>
      <c r="AB263" s="388"/>
      <c r="AD263" s="228"/>
      <c r="BX263" s="219"/>
      <c r="BY263" s="219"/>
      <c r="BZ263" s="219"/>
      <c r="CA263" s="219"/>
      <c r="CB263" s="219"/>
      <c r="CC263" s="219"/>
      <c r="CD263" s="219"/>
      <c r="CE263" s="47"/>
      <c r="CF263" s="47"/>
      <c r="CG263" s="47"/>
      <c r="CH263" s="47"/>
      <c r="CI263" s="47"/>
      <c r="CJ263" s="47"/>
      <c r="CK263" s="47"/>
      <c r="CL263" s="47"/>
      <c r="CM263" s="47"/>
      <c r="CN263" s="47"/>
      <c r="CO263" s="47"/>
      <c r="CP263" s="47"/>
      <c r="CQ263" s="47"/>
    </row>
    <row r="264" spans="1:95" ht="27.95" customHeight="1" x14ac:dyDescent="0.2">
      <c r="A264" s="326"/>
      <c r="B264" s="175"/>
      <c r="C264" s="277" t="s">
        <v>905</v>
      </c>
      <c r="D264" s="612"/>
      <c r="E264" s="613"/>
      <c r="F264" s="612"/>
      <c r="G264" s="613"/>
      <c r="H264" s="612"/>
      <c r="I264" s="613"/>
      <c r="J264" s="612"/>
      <c r="K264" s="613"/>
      <c r="L264" s="612"/>
      <c r="M264" s="613"/>
      <c r="N264" s="612"/>
      <c r="O264" s="613"/>
      <c r="P264" s="612"/>
      <c r="Q264" s="613"/>
      <c r="R264" s="612"/>
      <c r="S264" s="613"/>
      <c r="T264" s="612"/>
      <c r="U264" s="613"/>
      <c r="V264" s="612"/>
      <c r="W264" s="613"/>
      <c r="X264" s="662"/>
      <c r="Y264" s="720"/>
      <c r="Z264" s="721"/>
      <c r="AA264" s="207">
        <f>IF(COUNTIF($D$262:$W$262,"s"),1,COUNTIF(D264:W264, "a"))</f>
        <v>0</v>
      </c>
      <c r="AB264" s="388"/>
      <c r="AD264" s="228"/>
      <c r="BX264" s="219"/>
      <c r="BY264" s="219"/>
      <c r="BZ264" s="219"/>
      <c r="CA264" s="219"/>
      <c r="CB264" s="219"/>
      <c r="CC264" s="219"/>
      <c r="CD264" s="219"/>
      <c r="CE264" s="47"/>
      <c r="CF264" s="47"/>
      <c r="CG264" s="47"/>
      <c r="CH264" s="47"/>
      <c r="CI264" s="47"/>
      <c r="CJ264" s="47"/>
      <c r="CK264" s="47"/>
      <c r="CL264" s="47"/>
      <c r="CM264" s="47"/>
      <c r="CN264" s="47"/>
      <c r="CO264" s="47"/>
      <c r="CP264" s="47"/>
      <c r="CQ264" s="47"/>
    </row>
    <row r="265" spans="1:95" ht="27.95" customHeight="1" x14ac:dyDescent="0.2">
      <c r="A265" s="326"/>
      <c r="B265" s="176"/>
      <c r="C265" s="277" t="s">
        <v>906</v>
      </c>
      <c r="D265" s="606"/>
      <c r="E265" s="607"/>
      <c r="F265" s="606"/>
      <c r="G265" s="607"/>
      <c r="H265" s="606"/>
      <c r="I265" s="607"/>
      <c r="J265" s="606"/>
      <c r="K265" s="607"/>
      <c r="L265" s="606"/>
      <c r="M265" s="607"/>
      <c r="N265" s="606"/>
      <c r="O265" s="607"/>
      <c r="P265" s="606"/>
      <c r="Q265" s="607"/>
      <c r="R265" s="606"/>
      <c r="S265" s="607"/>
      <c r="T265" s="606"/>
      <c r="U265" s="607"/>
      <c r="V265" s="606"/>
      <c r="W265" s="607"/>
      <c r="X265" s="722"/>
      <c r="Y265" s="720"/>
      <c r="Z265" s="721"/>
      <c r="AA265" s="207">
        <f t="shared" ref="AA265:AA266" si="42">IF(COUNTIF($D$262:$W$262,"s"),1,COUNTIF(D265:W265, "a"))</f>
        <v>0</v>
      </c>
      <c r="AB265" s="388"/>
      <c r="AD265" s="228"/>
      <c r="BX265" s="219"/>
      <c r="BY265" s="219"/>
      <c r="BZ265" s="219"/>
      <c r="CA265" s="219"/>
      <c r="CB265" s="219"/>
      <c r="CC265" s="219"/>
      <c r="CD265" s="219"/>
      <c r="CE265" s="47"/>
      <c r="CF265" s="47"/>
      <c r="CG265" s="47"/>
      <c r="CH265" s="47"/>
      <c r="CI265" s="47"/>
      <c r="CJ265" s="47"/>
      <c r="CK265" s="47"/>
      <c r="CL265" s="47"/>
      <c r="CM265" s="47"/>
      <c r="CN265" s="47"/>
      <c r="CO265" s="47"/>
      <c r="CP265" s="47"/>
      <c r="CQ265" s="47"/>
    </row>
    <row r="266" spans="1:95" ht="27.95" customHeight="1" thickBot="1" x14ac:dyDescent="0.25">
      <c r="A266" s="317"/>
      <c r="B266" s="177"/>
      <c r="C266" s="309" t="s">
        <v>907</v>
      </c>
      <c r="D266" s="651"/>
      <c r="E266" s="652"/>
      <c r="F266" s="651"/>
      <c r="G266" s="652"/>
      <c r="H266" s="651"/>
      <c r="I266" s="652"/>
      <c r="J266" s="651"/>
      <c r="K266" s="652"/>
      <c r="L266" s="651"/>
      <c r="M266" s="652"/>
      <c r="N266" s="651"/>
      <c r="O266" s="652"/>
      <c r="P266" s="651"/>
      <c r="Q266" s="652"/>
      <c r="R266" s="651"/>
      <c r="S266" s="652"/>
      <c r="T266" s="651"/>
      <c r="U266" s="652"/>
      <c r="V266" s="651"/>
      <c r="W266" s="652"/>
      <c r="X266" s="722"/>
      <c r="Y266" s="720"/>
      <c r="Z266" s="721"/>
      <c r="AA266" s="207">
        <f t="shared" si="42"/>
        <v>0</v>
      </c>
      <c r="AB266" s="388"/>
      <c r="AD266" s="228"/>
      <c r="BX266" s="219"/>
      <c r="BY266" s="219"/>
      <c r="BZ266" s="219"/>
      <c r="CA266" s="219"/>
      <c r="CB266" s="219"/>
      <c r="CC266" s="219"/>
      <c r="CD266" s="219"/>
      <c r="CE266" s="47"/>
      <c r="CF266" s="47"/>
      <c r="CG266" s="47"/>
      <c r="CH266" s="47"/>
      <c r="CI266" s="47"/>
      <c r="CJ266" s="47"/>
      <c r="CK266" s="47"/>
      <c r="CL266" s="47"/>
      <c r="CM266" s="47"/>
      <c r="CN266" s="47"/>
      <c r="CO266" s="47"/>
      <c r="CP266" s="47"/>
      <c r="CQ266" s="47"/>
    </row>
    <row r="267" spans="1:95" ht="21" customHeight="1" thickTop="1" thickBot="1" x14ac:dyDescent="0.25">
      <c r="A267" s="326"/>
      <c r="B267" s="77"/>
      <c r="C267" s="109"/>
      <c r="D267" s="629" t="s">
        <v>436</v>
      </c>
      <c r="E267" s="641"/>
      <c r="F267" s="641"/>
      <c r="G267" s="641"/>
      <c r="H267" s="641"/>
      <c r="I267" s="641"/>
      <c r="J267" s="641"/>
      <c r="K267" s="641"/>
      <c r="L267" s="641"/>
      <c r="M267" s="641"/>
      <c r="N267" s="641"/>
      <c r="O267" s="641"/>
      <c r="P267" s="641"/>
      <c r="Q267" s="641"/>
      <c r="R267" s="641"/>
      <c r="S267" s="641"/>
      <c r="T267" s="641"/>
      <c r="U267" s="641"/>
      <c r="V267" s="641"/>
      <c r="W267" s="641"/>
      <c r="X267" s="642"/>
      <c r="Y267" s="271">
        <f>SUM(Y262:Y262)</f>
        <v>0</v>
      </c>
      <c r="Z267" s="331">
        <f>SUM(Z262:Z262)</f>
        <v>30</v>
      </c>
      <c r="AD267" s="228"/>
      <c r="BX267" s="219"/>
      <c r="BY267" s="219"/>
      <c r="BZ267" s="219"/>
      <c r="CA267" s="219"/>
      <c r="CB267" s="219"/>
      <c r="CC267" s="219"/>
      <c r="CD267" s="219"/>
      <c r="CE267" s="47"/>
      <c r="CF267" s="47"/>
      <c r="CG267" s="47"/>
      <c r="CH267" s="47"/>
      <c r="CI267" s="47"/>
      <c r="CJ267" s="47"/>
      <c r="CK267" s="47"/>
      <c r="CL267" s="47"/>
      <c r="CM267" s="47"/>
      <c r="CN267" s="47"/>
      <c r="CO267" s="47"/>
      <c r="CP267" s="47"/>
      <c r="CQ267" s="47"/>
    </row>
    <row r="268" spans="1:95" ht="21" customHeight="1" thickBot="1" x14ac:dyDescent="0.25">
      <c r="A268" s="324"/>
      <c r="B268" s="237"/>
      <c r="C268" s="137"/>
      <c r="D268" s="632"/>
      <c r="E268" s="633"/>
      <c r="F268" s="726">
        <v>0</v>
      </c>
      <c r="G268" s="667"/>
      <c r="H268" s="667"/>
      <c r="I268" s="667"/>
      <c r="J268" s="667"/>
      <c r="K268" s="667"/>
      <c r="L268" s="667"/>
      <c r="M268" s="667"/>
      <c r="N268" s="667"/>
      <c r="O268" s="667"/>
      <c r="P268" s="667"/>
      <c r="Q268" s="667"/>
      <c r="R268" s="667"/>
      <c r="S268" s="667"/>
      <c r="T268" s="667"/>
      <c r="U268" s="667"/>
      <c r="V268" s="667"/>
      <c r="W268" s="667"/>
      <c r="X268" s="667"/>
      <c r="Y268" s="667"/>
      <c r="Z268" s="668"/>
      <c r="AD268" s="228"/>
      <c r="BX268" s="219"/>
      <c r="BY268" s="219"/>
      <c r="BZ268" s="219"/>
      <c r="CA268" s="219"/>
      <c r="CB268" s="219"/>
      <c r="CC268" s="219"/>
      <c r="CD268" s="219"/>
      <c r="CE268" s="47"/>
      <c r="CF268" s="47"/>
      <c r="CG268" s="47"/>
      <c r="CH268" s="47"/>
      <c r="CI268" s="47"/>
      <c r="CJ268" s="47"/>
      <c r="CK268" s="47"/>
      <c r="CL268" s="47"/>
      <c r="CM268" s="47"/>
      <c r="CN268" s="47"/>
      <c r="CO268" s="47"/>
      <c r="CP268" s="47"/>
      <c r="CQ268" s="47"/>
    </row>
    <row r="269" spans="1:95" ht="30" customHeight="1" x14ac:dyDescent="0.2">
      <c r="A269" s="316"/>
      <c r="B269" s="91">
        <v>5440</v>
      </c>
      <c r="C269" s="502" t="s">
        <v>991</v>
      </c>
      <c r="D269" s="503"/>
      <c r="E269" s="504"/>
      <c r="F269" s="503"/>
      <c r="G269" s="504"/>
      <c r="H269" s="503"/>
      <c r="I269" s="504"/>
      <c r="J269" s="503"/>
      <c r="K269" s="504"/>
      <c r="L269" s="503"/>
      <c r="M269" s="504"/>
      <c r="N269" s="503"/>
      <c r="O269" s="504"/>
      <c r="P269" s="503"/>
      <c r="Q269" s="504"/>
      <c r="R269" s="503"/>
      <c r="S269" s="504"/>
      <c r="T269" s="503"/>
      <c r="U269" s="504"/>
      <c r="V269" s="503"/>
      <c r="W269" s="504"/>
      <c r="X269" s="505"/>
      <c r="Y269" s="505"/>
      <c r="Z269" s="506"/>
      <c r="AD269" s="228"/>
      <c r="BX269" s="219"/>
      <c r="BY269" s="219"/>
      <c r="BZ269" s="219"/>
      <c r="CA269" s="219"/>
      <c r="CB269" s="219"/>
      <c r="CC269" s="219"/>
      <c r="CD269" s="219"/>
      <c r="CE269" s="47"/>
      <c r="CF269" s="47"/>
      <c r="CG269" s="47"/>
      <c r="CH269" s="47"/>
      <c r="CI269" s="47"/>
      <c r="CJ269" s="47"/>
      <c r="CK269" s="47"/>
      <c r="CL269" s="47"/>
      <c r="CM269" s="47"/>
      <c r="CN269" s="47"/>
      <c r="CO269" s="47"/>
      <c r="CP269" s="47"/>
      <c r="CQ269" s="47"/>
    </row>
    <row r="270" spans="1:95" ht="30" customHeight="1" x14ac:dyDescent="0.2">
      <c r="A270" s="316"/>
      <c r="B270" s="43"/>
      <c r="C270" s="312" t="s">
        <v>857</v>
      </c>
      <c r="D270" s="655"/>
      <c r="E270" s="655"/>
      <c r="F270" s="655"/>
      <c r="G270" s="655"/>
      <c r="H270" s="655"/>
      <c r="I270" s="655"/>
      <c r="J270" s="655"/>
      <c r="K270" s="655"/>
      <c r="L270" s="655"/>
      <c r="M270" s="655"/>
      <c r="N270" s="655"/>
      <c r="O270" s="655"/>
      <c r="P270" s="655"/>
      <c r="Q270" s="655"/>
      <c r="R270" s="655"/>
      <c r="S270" s="655"/>
      <c r="T270" s="655"/>
      <c r="U270" s="655"/>
      <c r="V270" s="655"/>
      <c r="W270" s="655"/>
      <c r="X270" s="655"/>
      <c r="Y270" s="655"/>
      <c r="Z270" s="656"/>
      <c r="AD270" s="228"/>
      <c r="BX270" s="219"/>
      <c r="BY270" s="219"/>
      <c r="BZ270" s="219"/>
      <c r="CA270" s="219"/>
      <c r="CB270" s="219"/>
      <c r="CC270" s="219"/>
      <c r="CD270" s="219"/>
      <c r="CE270" s="47"/>
      <c r="CF270" s="47"/>
      <c r="CG270" s="47"/>
      <c r="CH270" s="47"/>
      <c r="CI270" s="47"/>
      <c r="CJ270" s="47"/>
      <c r="CK270" s="47"/>
      <c r="CL270" s="47"/>
      <c r="CM270" s="47"/>
      <c r="CN270" s="47"/>
      <c r="CO270" s="47"/>
      <c r="CP270" s="47"/>
      <c r="CQ270" s="47"/>
    </row>
    <row r="271" spans="1:95" ht="45" customHeight="1" x14ac:dyDescent="0.2">
      <c r="A271" s="326"/>
      <c r="B271" s="507" t="s">
        <v>908</v>
      </c>
      <c r="C271" s="277" t="s">
        <v>909</v>
      </c>
      <c r="D271" s="612"/>
      <c r="E271" s="613"/>
      <c r="F271" s="612"/>
      <c r="G271" s="613"/>
      <c r="H271" s="612"/>
      <c r="I271" s="613"/>
      <c r="J271" s="612"/>
      <c r="K271" s="613"/>
      <c r="L271" s="612"/>
      <c r="M271" s="613"/>
      <c r="N271" s="612"/>
      <c r="O271" s="613"/>
      <c r="P271" s="612"/>
      <c r="Q271" s="613"/>
      <c r="R271" s="612"/>
      <c r="S271" s="613"/>
      <c r="T271" s="612"/>
      <c r="U271" s="613"/>
      <c r="V271" s="612"/>
      <c r="W271" s="613"/>
      <c r="X271" s="508"/>
      <c r="Y271" s="538">
        <f t="shared" ref="Y271:Y276" si="43">IF(OR(D271="s",F271="s",H271="s",J271="s",L271="s",N271="s",P271="s",R271="s",T271="s",V271="s"), 0, IF(OR(D271="a",F271="a",H271="a",J271="a",L271="a",N271="a",P271="a",R271="a",T271="a",V271="a"),Z271,0))</f>
        <v>0</v>
      </c>
      <c r="Z271" s="328">
        <f>IF(X271="na",0,10)</f>
        <v>10</v>
      </c>
      <c r="AA271" s="207">
        <f>COUNTIF(D271:W271,"a")+COUNTIF(D271:W271,"s")+COUNTIF(X271,"na")</f>
        <v>0</v>
      </c>
      <c r="AB271" s="388"/>
      <c r="AD271" s="228"/>
      <c r="BX271" s="219"/>
      <c r="BY271" s="219"/>
      <c r="BZ271" s="219"/>
      <c r="CA271" s="219"/>
      <c r="CB271" s="219"/>
      <c r="CC271" s="219"/>
      <c r="CD271" s="219"/>
      <c r="CE271" s="47"/>
      <c r="CF271" s="47"/>
      <c r="CG271" s="47"/>
      <c r="CH271" s="47"/>
      <c r="CI271" s="47"/>
      <c r="CJ271" s="47"/>
      <c r="CK271" s="47"/>
      <c r="CL271" s="47"/>
      <c r="CM271" s="47"/>
      <c r="CN271" s="47"/>
      <c r="CO271" s="47"/>
      <c r="CP271" s="47"/>
      <c r="CQ271" s="47"/>
    </row>
    <row r="272" spans="1:95" ht="200.1" customHeight="1" x14ac:dyDescent="0.2">
      <c r="A272" s="326"/>
      <c r="B272" s="310" t="s">
        <v>912</v>
      </c>
      <c r="C272" s="153" t="s">
        <v>913</v>
      </c>
      <c r="D272" s="606"/>
      <c r="E272" s="607"/>
      <c r="F272" s="606"/>
      <c r="G272" s="607"/>
      <c r="H272" s="606"/>
      <c r="I272" s="607"/>
      <c r="J272" s="606"/>
      <c r="K272" s="607"/>
      <c r="L272" s="606"/>
      <c r="M272" s="607"/>
      <c r="N272" s="606"/>
      <c r="O272" s="607"/>
      <c r="P272" s="606"/>
      <c r="Q272" s="607"/>
      <c r="R272" s="606"/>
      <c r="S272" s="607"/>
      <c r="T272" s="606"/>
      <c r="U272" s="607"/>
      <c r="V272" s="606"/>
      <c r="W272" s="607"/>
      <c r="X272" s="508"/>
      <c r="Y272" s="169">
        <f t="shared" si="43"/>
        <v>0</v>
      </c>
      <c r="Z272" s="329">
        <f>IF(X272="na",0,5)</f>
        <v>5</v>
      </c>
      <c r="AA272" s="207">
        <f>COUNTIF(D272:W272,"a")+COUNTIF(D272:W272,"s")+COUNTIF(X272,"na")</f>
        <v>0</v>
      </c>
      <c r="AB272" s="275"/>
      <c r="AD272" s="228"/>
      <c r="BX272" s="219"/>
      <c r="BY272" s="219"/>
      <c r="BZ272" s="219"/>
      <c r="CA272" s="219"/>
      <c r="CB272" s="219"/>
      <c r="CC272" s="219"/>
      <c r="CD272" s="219"/>
      <c r="CE272" s="47"/>
      <c r="CF272" s="47"/>
      <c r="CG272" s="47"/>
      <c r="CH272" s="47"/>
      <c r="CI272" s="47"/>
      <c r="CJ272" s="47"/>
      <c r="CK272" s="47"/>
      <c r="CL272" s="47"/>
      <c r="CM272" s="47"/>
      <c r="CN272" s="47"/>
      <c r="CO272" s="47"/>
      <c r="CP272" s="47"/>
      <c r="CQ272" s="47"/>
    </row>
    <row r="273" spans="1:95" ht="45" customHeight="1" x14ac:dyDescent="0.2">
      <c r="A273" s="326"/>
      <c r="B273" s="509" t="s">
        <v>914</v>
      </c>
      <c r="C273" s="309" t="s">
        <v>915</v>
      </c>
      <c r="D273" s="651"/>
      <c r="E273" s="652"/>
      <c r="F273" s="651"/>
      <c r="G273" s="652"/>
      <c r="H273" s="651"/>
      <c r="I273" s="652"/>
      <c r="J273" s="651"/>
      <c r="K273" s="652"/>
      <c r="L273" s="651"/>
      <c r="M273" s="652"/>
      <c r="N273" s="651"/>
      <c r="O273" s="652"/>
      <c r="P273" s="651"/>
      <c r="Q273" s="652"/>
      <c r="R273" s="651"/>
      <c r="S273" s="652"/>
      <c r="T273" s="651"/>
      <c r="U273" s="652"/>
      <c r="V273" s="651"/>
      <c r="W273" s="652"/>
      <c r="X273" s="495"/>
      <c r="Y273" s="535">
        <f t="shared" si="43"/>
        <v>0</v>
      </c>
      <c r="Z273" s="329">
        <f>IF(X273="na",0,20)</f>
        <v>20</v>
      </c>
      <c r="AA273" s="207">
        <f>COUNTIF(D273:W273,"a")+COUNTIF(D273:W273,"s")+COUNTIF(X273,"na")</f>
        <v>0</v>
      </c>
      <c r="AB273" s="388"/>
      <c r="AD273" s="228"/>
      <c r="BX273" s="219"/>
      <c r="BY273" s="219"/>
      <c r="BZ273" s="219"/>
      <c r="CA273" s="219"/>
      <c r="CB273" s="219"/>
      <c r="CC273" s="219"/>
      <c r="CD273" s="219"/>
      <c r="CE273" s="47"/>
      <c r="CF273" s="47"/>
      <c r="CG273" s="47"/>
      <c r="CH273" s="47"/>
      <c r="CI273" s="47"/>
      <c r="CJ273" s="47"/>
      <c r="CK273" s="47"/>
      <c r="CL273" s="47"/>
      <c r="CM273" s="47"/>
      <c r="CN273" s="47"/>
      <c r="CO273" s="47"/>
      <c r="CP273" s="47"/>
      <c r="CQ273" s="47"/>
    </row>
    <row r="274" spans="1:95" ht="30" customHeight="1" x14ac:dyDescent="0.2">
      <c r="A274" s="316"/>
      <c r="B274" s="43"/>
      <c r="C274" s="312" t="s">
        <v>860</v>
      </c>
      <c r="D274" s="655"/>
      <c r="E274" s="655"/>
      <c r="F274" s="655"/>
      <c r="G274" s="655"/>
      <c r="H274" s="655"/>
      <c r="I274" s="655"/>
      <c r="J274" s="655"/>
      <c r="K274" s="655"/>
      <c r="L274" s="655"/>
      <c r="M274" s="655"/>
      <c r="N274" s="655"/>
      <c r="O274" s="655"/>
      <c r="P274" s="655"/>
      <c r="Q274" s="655"/>
      <c r="R274" s="655"/>
      <c r="S274" s="655"/>
      <c r="T274" s="655"/>
      <c r="U274" s="655"/>
      <c r="V274" s="655"/>
      <c r="W274" s="655"/>
      <c r="X274" s="655"/>
      <c r="Y274" s="655"/>
      <c r="Z274" s="656"/>
      <c r="AD274" s="228"/>
      <c r="BX274" s="219"/>
      <c r="BY274" s="219"/>
      <c r="BZ274" s="219"/>
      <c r="CA274" s="219"/>
      <c r="CB274" s="219"/>
      <c r="CC274" s="219"/>
      <c r="CD274" s="219"/>
      <c r="CE274" s="47"/>
      <c r="CF274" s="47"/>
      <c r="CG274" s="47"/>
      <c r="CH274" s="47"/>
      <c r="CI274" s="47"/>
      <c r="CJ274" s="47"/>
      <c r="CK274" s="47"/>
      <c r="CL274" s="47"/>
      <c r="CM274" s="47"/>
      <c r="CN274" s="47"/>
      <c r="CO274" s="47"/>
      <c r="CP274" s="47"/>
      <c r="CQ274" s="47"/>
    </row>
    <row r="275" spans="1:95" ht="30" customHeight="1" x14ac:dyDescent="0.2">
      <c r="A275" s="316"/>
      <c r="B275" s="85"/>
      <c r="C275" s="312" t="s">
        <v>916</v>
      </c>
      <c r="D275" s="655"/>
      <c r="E275" s="655"/>
      <c r="F275" s="655"/>
      <c r="G275" s="655"/>
      <c r="H275" s="655"/>
      <c r="I275" s="655"/>
      <c r="J275" s="655"/>
      <c r="K275" s="655"/>
      <c r="L275" s="655"/>
      <c r="M275" s="655"/>
      <c r="N275" s="655"/>
      <c r="O275" s="655"/>
      <c r="P275" s="655"/>
      <c r="Q275" s="655"/>
      <c r="R275" s="655"/>
      <c r="S275" s="655"/>
      <c r="T275" s="655"/>
      <c r="U275" s="655"/>
      <c r="V275" s="655"/>
      <c r="W275" s="655"/>
      <c r="X275" s="655"/>
      <c r="Y275" s="655"/>
      <c r="Z275" s="656"/>
      <c r="AD275" s="228"/>
      <c r="BX275" s="219"/>
      <c r="BY275" s="219"/>
      <c r="BZ275" s="219"/>
      <c r="CA275" s="219"/>
      <c r="CB275" s="219"/>
      <c r="CC275" s="219"/>
      <c r="CD275" s="219"/>
      <c r="CE275" s="47"/>
      <c r="CF275" s="47"/>
      <c r="CG275" s="47"/>
      <c r="CH275" s="47"/>
      <c r="CI275" s="47"/>
      <c r="CJ275" s="47"/>
      <c r="CK275" s="47"/>
      <c r="CL275" s="47"/>
      <c r="CM275" s="47"/>
      <c r="CN275" s="47"/>
      <c r="CO275" s="47"/>
      <c r="CP275" s="47"/>
      <c r="CQ275" s="47"/>
    </row>
    <row r="276" spans="1:95" ht="45" customHeight="1" x14ac:dyDescent="0.2">
      <c r="A276" s="326"/>
      <c r="B276" s="510" t="s">
        <v>917</v>
      </c>
      <c r="C276" s="309" t="s">
        <v>918</v>
      </c>
      <c r="D276" s="706"/>
      <c r="E276" s="707"/>
      <c r="F276" s="706"/>
      <c r="G276" s="707"/>
      <c r="H276" s="706"/>
      <c r="I276" s="707"/>
      <c r="J276" s="706"/>
      <c r="K276" s="707"/>
      <c r="L276" s="706"/>
      <c r="M276" s="707"/>
      <c r="N276" s="706"/>
      <c r="O276" s="707"/>
      <c r="P276" s="706"/>
      <c r="Q276" s="707"/>
      <c r="R276" s="706"/>
      <c r="S276" s="707"/>
      <c r="T276" s="706"/>
      <c r="U276" s="707"/>
      <c r="V276" s="706"/>
      <c r="W276" s="707"/>
      <c r="X276" s="495"/>
      <c r="Y276" s="391">
        <f t="shared" si="43"/>
        <v>0</v>
      </c>
      <c r="Z276" s="486">
        <f>IF(X276="na",0,20)</f>
        <v>20</v>
      </c>
      <c r="AA276" s="207">
        <f>COUNTIF(D276:W276,"a")+COUNTIF(D276:W276,"s")+COUNTIF(X276,"na")</f>
        <v>0</v>
      </c>
      <c r="AB276" s="388"/>
      <c r="AD276" s="228"/>
      <c r="BX276" s="219"/>
      <c r="BY276" s="219"/>
      <c r="BZ276" s="219"/>
      <c r="CA276" s="219"/>
      <c r="CB276" s="219"/>
      <c r="CC276" s="219"/>
      <c r="CD276" s="219"/>
      <c r="CE276" s="47"/>
      <c r="CF276" s="47"/>
      <c r="CG276" s="47"/>
      <c r="CH276" s="47"/>
      <c r="CI276" s="47"/>
      <c r="CJ276" s="47"/>
      <c r="CK276" s="47"/>
      <c r="CL276" s="47"/>
      <c r="CM276" s="47"/>
      <c r="CN276" s="47"/>
      <c r="CO276" s="47"/>
      <c r="CP276" s="47"/>
      <c r="CQ276" s="47"/>
    </row>
    <row r="277" spans="1:95" ht="48" customHeight="1" x14ac:dyDescent="0.2">
      <c r="A277" s="316"/>
      <c r="B277" s="489"/>
      <c r="C277" s="312" t="s">
        <v>919</v>
      </c>
      <c r="D277" s="717" t="s">
        <v>920</v>
      </c>
      <c r="E277" s="718"/>
      <c r="F277" s="718"/>
      <c r="G277" s="718"/>
      <c r="H277" s="718"/>
      <c r="I277" s="718"/>
      <c r="J277" s="718"/>
      <c r="K277" s="718"/>
      <c r="L277" s="718"/>
      <c r="M277" s="718"/>
      <c r="N277" s="718"/>
      <c r="O277" s="718"/>
      <c r="P277" s="718"/>
      <c r="Q277" s="718"/>
      <c r="R277" s="718"/>
      <c r="S277" s="718"/>
      <c r="T277" s="718"/>
      <c r="U277" s="718"/>
      <c r="V277" s="718"/>
      <c r="W277" s="718"/>
      <c r="X277" s="718"/>
      <c r="Y277" s="718"/>
      <c r="Z277" s="719"/>
      <c r="AD277" s="228"/>
      <c r="BX277" s="219"/>
      <c r="BY277" s="219"/>
      <c r="BZ277" s="219"/>
      <c r="CA277" s="219"/>
      <c r="CB277" s="219"/>
      <c r="CC277" s="219"/>
      <c r="CD277" s="219"/>
      <c r="CE277" s="47"/>
      <c r="CF277" s="47"/>
      <c r="CG277" s="47"/>
      <c r="CH277" s="47"/>
      <c r="CI277" s="47"/>
      <c r="CJ277" s="47"/>
      <c r="CK277" s="47"/>
      <c r="CL277" s="47"/>
      <c r="CM277" s="47"/>
      <c r="CN277" s="47"/>
      <c r="CO277" s="47"/>
      <c r="CP277" s="47"/>
      <c r="CQ277" s="47"/>
    </row>
    <row r="278" spans="1:95" ht="27.95" customHeight="1" x14ac:dyDescent="0.2">
      <c r="A278" s="326"/>
      <c r="B278" s="176"/>
      <c r="C278" s="277" t="s">
        <v>921</v>
      </c>
      <c r="D278" s="612"/>
      <c r="E278" s="613"/>
      <c r="F278" s="612"/>
      <c r="G278" s="613"/>
      <c r="H278" s="612"/>
      <c r="I278" s="613"/>
      <c r="J278" s="612"/>
      <c r="K278" s="613"/>
      <c r="L278" s="612"/>
      <c r="M278" s="613"/>
      <c r="N278" s="612"/>
      <c r="O278" s="613"/>
      <c r="P278" s="612"/>
      <c r="Q278" s="613"/>
      <c r="R278" s="612"/>
      <c r="S278" s="613"/>
      <c r="T278" s="612"/>
      <c r="U278" s="613"/>
      <c r="V278" s="612"/>
      <c r="W278" s="613"/>
      <c r="X278" s="662"/>
      <c r="Y278" s="720"/>
      <c r="Z278" s="721"/>
      <c r="AA278" s="207">
        <f>IF(OR(COUNTIF($D$276:$W$276,"s"),COUNTIF($X$276,"na")),1,COUNTIF(D278:W278, "a"))</f>
        <v>0</v>
      </c>
      <c r="AB278" s="388"/>
      <c r="AD278" s="228"/>
      <c r="BX278" s="219"/>
      <c r="BY278" s="219"/>
      <c r="BZ278" s="219"/>
      <c r="CA278" s="219"/>
      <c r="CB278" s="219"/>
      <c r="CC278" s="219"/>
      <c r="CD278" s="219"/>
      <c r="CE278" s="47"/>
      <c r="CF278" s="47"/>
      <c r="CG278" s="47"/>
      <c r="CH278" s="47"/>
      <c r="CI278" s="47"/>
      <c r="CJ278" s="47"/>
      <c r="CK278" s="47"/>
      <c r="CL278" s="47"/>
      <c r="CM278" s="47"/>
      <c r="CN278" s="47"/>
      <c r="CO278" s="47"/>
      <c r="CP278" s="47"/>
      <c r="CQ278" s="47"/>
    </row>
    <row r="279" spans="1:95" ht="27.95" customHeight="1" x14ac:dyDescent="0.2">
      <c r="A279" s="326"/>
      <c r="B279" s="176"/>
      <c r="C279" s="277" t="s">
        <v>922</v>
      </c>
      <c r="D279" s="606"/>
      <c r="E279" s="607"/>
      <c r="F279" s="606"/>
      <c r="G279" s="607"/>
      <c r="H279" s="606"/>
      <c r="I279" s="607"/>
      <c r="J279" s="606"/>
      <c r="K279" s="607"/>
      <c r="L279" s="606"/>
      <c r="M279" s="607"/>
      <c r="N279" s="606"/>
      <c r="O279" s="607"/>
      <c r="P279" s="606"/>
      <c r="Q279" s="607"/>
      <c r="R279" s="606"/>
      <c r="S279" s="607"/>
      <c r="T279" s="606"/>
      <c r="U279" s="607"/>
      <c r="V279" s="606"/>
      <c r="W279" s="607"/>
      <c r="X279" s="722"/>
      <c r="Y279" s="720"/>
      <c r="Z279" s="721"/>
      <c r="AA279" s="207">
        <f t="shared" ref="AA279:AA282" si="44">IF(OR(COUNTIF($D$276:$W$276,"s"),COUNTIF($X$276,"na")),1,COUNTIF(D279:W279, "a"))</f>
        <v>0</v>
      </c>
      <c r="AB279" s="388"/>
      <c r="AD279" s="228"/>
      <c r="BX279" s="219"/>
      <c r="BY279" s="219"/>
      <c r="BZ279" s="219"/>
      <c r="CA279" s="219"/>
      <c r="CB279" s="219"/>
      <c r="CC279" s="219"/>
      <c r="CD279" s="219"/>
      <c r="CE279" s="47"/>
      <c r="CF279" s="47"/>
      <c r="CG279" s="47"/>
      <c r="CH279" s="47"/>
      <c r="CI279" s="47"/>
      <c r="CJ279" s="47"/>
      <c r="CK279" s="47"/>
      <c r="CL279" s="47"/>
      <c r="CM279" s="47"/>
      <c r="CN279" s="47"/>
      <c r="CO279" s="47"/>
      <c r="CP279" s="47"/>
      <c r="CQ279" s="47"/>
    </row>
    <row r="280" spans="1:95" ht="27.95" customHeight="1" x14ac:dyDescent="0.2">
      <c r="A280" s="326"/>
      <c r="B280" s="176"/>
      <c r="C280" s="277" t="s">
        <v>923</v>
      </c>
      <c r="D280" s="606"/>
      <c r="E280" s="607"/>
      <c r="F280" s="606"/>
      <c r="G280" s="607"/>
      <c r="H280" s="606"/>
      <c r="I280" s="607"/>
      <c r="J280" s="606"/>
      <c r="K280" s="607"/>
      <c r="L280" s="606"/>
      <c r="M280" s="607"/>
      <c r="N280" s="606"/>
      <c r="O280" s="607"/>
      <c r="P280" s="606"/>
      <c r="Q280" s="607"/>
      <c r="R280" s="606"/>
      <c r="S280" s="607"/>
      <c r="T280" s="606"/>
      <c r="U280" s="607"/>
      <c r="V280" s="606"/>
      <c r="W280" s="607"/>
      <c r="X280" s="722"/>
      <c r="Y280" s="720"/>
      <c r="Z280" s="721"/>
      <c r="AA280" s="207">
        <f t="shared" si="44"/>
        <v>0</v>
      </c>
      <c r="AB280" s="388"/>
      <c r="AD280" s="228"/>
      <c r="BX280" s="219"/>
      <c r="BY280" s="219"/>
      <c r="BZ280" s="219"/>
      <c r="CA280" s="219"/>
      <c r="CB280" s="219"/>
      <c r="CC280" s="219"/>
      <c r="CD280" s="219"/>
      <c r="CE280" s="47"/>
      <c r="CF280" s="47"/>
      <c r="CG280" s="47"/>
      <c r="CH280" s="47"/>
      <c r="CI280" s="47"/>
      <c r="CJ280" s="47"/>
      <c r="CK280" s="47"/>
      <c r="CL280" s="47"/>
      <c r="CM280" s="47"/>
      <c r="CN280" s="47"/>
      <c r="CO280" s="47"/>
      <c r="CP280" s="47"/>
      <c r="CQ280" s="47"/>
    </row>
    <row r="281" spans="1:95" ht="27.95" customHeight="1" x14ac:dyDescent="0.2">
      <c r="A281" s="326"/>
      <c r="B281" s="176"/>
      <c r="C281" s="277" t="s">
        <v>924</v>
      </c>
      <c r="D281" s="606"/>
      <c r="E281" s="607"/>
      <c r="F281" s="606"/>
      <c r="G281" s="607"/>
      <c r="H281" s="606"/>
      <c r="I281" s="607"/>
      <c r="J281" s="606"/>
      <c r="K281" s="607"/>
      <c r="L281" s="606"/>
      <c r="M281" s="607"/>
      <c r="N281" s="606"/>
      <c r="O281" s="607"/>
      <c r="P281" s="606"/>
      <c r="Q281" s="607"/>
      <c r="R281" s="606"/>
      <c r="S281" s="607"/>
      <c r="T281" s="606"/>
      <c r="U281" s="607"/>
      <c r="V281" s="606"/>
      <c r="W281" s="607"/>
      <c r="X281" s="722"/>
      <c r="Y281" s="720"/>
      <c r="Z281" s="721"/>
      <c r="AA281" s="207">
        <f t="shared" si="44"/>
        <v>0</v>
      </c>
      <c r="AB281" s="388"/>
      <c r="AD281" s="228"/>
      <c r="BX281" s="219"/>
      <c r="BY281" s="219"/>
      <c r="BZ281" s="219"/>
      <c r="CA281" s="219"/>
      <c r="CB281" s="219"/>
      <c r="CC281" s="219"/>
      <c r="CD281" s="219"/>
      <c r="CE281" s="47"/>
      <c r="CF281" s="47"/>
      <c r="CG281" s="47"/>
      <c r="CH281" s="47"/>
      <c r="CI281" s="47"/>
      <c r="CJ281" s="47"/>
      <c r="CK281" s="47"/>
      <c r="CL281" s="47"/>
      <c r="CM281" s="47"/>
      <c r="CN281" s="47"/>
      <c r="CO281" s="47"/>
      <c r="CP281" s="47"/>
      <c r="CQ281" s="47"/>
    </row>
    <row r="282" spans="1:95" ht="27.95" customHeight="1" x14ac:dyDescent="0.2">
      <c r="A282" s="326"/>
      <c r="B282" s="173"/>
      <c r="C282" s="153" t="s">
        <v>990</v>
      </c>
      <c r="D282" s="606"/>
      <c r="E282" s="607"/>
      <c r="F282" s="606"/>
      <c r="G282" s="607"/>
      <c r="H282" s="606"/>
      <c r="I282" s="607"/>
      <c r="J282" s="606"/>
      <c r="K282" s="607"/>
      <c r="L282" s="606"/>
      <c r="M282" s="607"/>
      <c r="N282" s="606"/>
      <c r="O282" s="607"/>
      <c r="P282" s="606"/>
      <c r="Q282" s="607"/>
      <c r="R282" s="606"/>
      <c r="S282" s="607"/>
      <c r="T282" s="606"/>
      <c r="U282" s="607"/>
      <c r="V282" s="606"/>
      <c r="W282" s="607"/>
      <c r="X282" s="723"/>
      <c r="Y282" s="724"/>
      <c r="Z282" s="725"/>
      <c r="AA282" s="207">
        <f t="shared" si="44"/>
        <v>0</v>
      </c>
      <c r="AB282" s="388"/>
      <c r="AD282" s="228"/>
      <c r="BX282" s="219"/>
      <c r="BY282" s="219"/>
      <c r="BZ282" s="219"/>
      <c r="CA282" s="219"/>
      <c r="CB282" s="219"/>
      <c r="CC282" s="219"/>
      <c r="CD282" s="219"/>
      <c r="CE282" s="47"/>
      <c r="CF282" s="47"/>
      <c r="CG282" s="47"/>
      <c r="CH282" s="47"/>
      <c r="CI282" s="47"/>
      <c r="CJ282" s="47"/>
      <c r="CK282" s="47"/>
      <c r="CL282" s="47"/>
      <c r="CM282" s="47"/>
      <c r="CN282" s="47"/>
      <c r="CO282" s="47"/>
      <c r="CP282" s="47"/>
      <c r="CQ282" s="47"/>
    </row>
    <row r="283" spans="1:95" ht="45" customHeight="1" x14ac:dyDescent="0.2">
      <c r="A283" s="326"/>
      <c r="B283" s="172" t="s">
        <v>925</v>
      </c>
      <c r="C283" s="132" t="s">
        <v>926</v>
      </c>
      <c r="D283" s="612"/>
      <c r="E283" s="613"/>
      <c r="F283" s="612"/>
      <c r="G283" s="613"/>
      <c r="H283" s="612"/>
      <c r="I283" s="613"/>
      <c r="J283" s="612"/>
      <c r="K283" s="613"/>
      <c r="L283" s="612"/>
      <c r="M283" s="613"/>
      <c r="N283" s="612"/>
      <c r="O283" s="613"/>
      <c r="P283" s="612"/>
      <c r="Q283" s="613"/>
      <c r="R283" s="612"/>
      <c r="S283" s="613"/>
      <c r="T283" s="612"/>
      <c r="U283" s="613"/>
      <c r="V283" s="612"/>
      <c r="W283" s="613"/>
      <c r="X283" s="508"/>
      <c r="Y283" s="33">
        <f t="shared" ref="Y283:Y284" si="45">IF(OR(D283="s",F283="s",H283="s",J283="s",L283="s",N283="s",P283="s",R283="s",T283="s",V283="s"), 0, IF(OR(D283="a",F283="a",H283="a",J283="a",L283="a",N283="a",P283="a",R283="a",T283="a",V283="a"),Z283,0))</f>
        <v>0</v>
      </c>
      <c r="Z283" s="333">
        <f>IF(X283="na",0,30)</f>
        <v>30</v>
      </c>
      <c r="AA283" s="39">
        <f>IF(OR(COUNTIF(D284:W284,"a")+COUNTIF(D284:W284,"s")+COUNTIF(X284:X284,"na")&gt;0),0,(COUNTIF(D283:W283,"a")+COUNTIF(D283:W283,"s")+COUNTIF(X283,"na")))</f>
        <v>0</v>
      </c>
      <c r="AB283" s="275"/>
      <c r="AD283" s="228"/>
      <c r="BX283" s="219"/>
      <c r="BY283" s="219"/>
      <c r="BZ283" s="219"/>
      <c r="CA283" s="219"/>
      <c r="CB283" s="219"/>
      <c r="CC283" s="219"/>
      <c r="CD283" s="219"/>
      <c r="CE283" s="219"/>
      <c r="CF283" s="219"/>
      <c r="CG283" s="47"/>
      <c r="CH283" s="47"/>
      <c r="CI283" s="47"/>
      <c r="CJ283" s="47"/>
      <c r="CK283" s="47"/>
      <c r="CL283" s="47"/>
      <c r="CM283" s="47"/>
    </row>
    <row r="284" spans="1:95" ht="45" customHeight="1" thickBot="1" x14ac:dyDescent="0.25">
      <c r="A284" s="324"/>
      <c r="B284" s="188" t="s">
        <v>927</v>
      </c>
      <c r="C284" s="511" t="s">
        <v>928</v>
      </c>
      <c r="D284" s="637"/>
      <c r="E284" s="638"/>
      <c r="F284" s="637"/>
      <c r="G284" s="638"/>
      <c r="H284" s="637"/>
      <c r="I284" s="638"/>
      <c r="J284" s="637"/>
      <c r="K284" s="638"/>
      <c r="L284" s="637"/>
      <c r="M284" s="638"/>
      <c r="N284" s="637"/>
      <c r="O284" s="638"/>
      <c r="P284" s="637"/>
      <c r="Q284" s="638"/>
      <c r="R284" s="637"/>
      <c r="S284" s="638"/>
      <c r="T284" s="637"/>
      <c r="U284" s="638"/>
      <c r="V284" s="637"/>
      <c r="W284" s="638"/>
      <c r="X284" s="512"/>
      <c r="Y284" s="513">
        <f t="shared" si="45"/>
        <v>0</v>
      </c>
      <c r="Z284" s="422">
        <f>IF(X283="na",0,15)</f>
        <v>15</v>
      </c>
      <c r="AA284" s="39">
        <f>IF(OR(COUNTIF(D283:W283,"a")+COUNTIF(D283:W283,"s")+COUNTIF(X283:X283,"na")&gt;0),0,(COUNTIF(D284:W284,"a")+COUNTIF(D284:W284,"s")+COUNTIF(X284,"na")))</f>
        <v>0</v>
      </c>
      <c r="AB284" s="275"/>
      <c r="AD284" s="228"/>
      <c r="BX284" s="219"/>
      <c r="BY284" s="219"/>
      <c r="BZ284" s="219"/>
      <c r="CA284" s="219"/>
      <c r="CB284" s="219"/>
      <c r="CC284" s="219"/>
      <c r="CD284" s="219"/>
      <c r="CE284" s="219"/>
      <c r="CF284" s="219"/>
      <c r="CG284" s="47"/>
      <c r="CH284" s="47"/>
      <c r="CI284" s="47"/>
      <c r="CJ284" s="47"/>
      <c r="CK284" s="47"/>
      <c r="CL284" s="47"/>
      <c r="CM284" s="47"/>
    </row>
    <row r="285" spans="1:95" ht="30" customHeight="1" x14ac:dyDescent="0.2">
      <c r="A285" s="316"/>
      <c r="B285" s="85"/>
      <c r="C285" s="514" t="s">
        <v>929</v>
      </c>
      <c r="D285" s="654"/>
      <c r="E285" s="654"/>
      <c r="F285" s="654"/>
      <c r="G285" s="654"/>
      <c r="H285" s="654"/>
      <c r="I285" s="654"/>
      <c r="J285" s="654"/>
      <c r="K285" s="654"/>
      <c r="L285" s="654"/>
      <c r="M285" s="654"/>
      <c r="N285" s="654"/>
      <c r="O285" s="654"/>
      <c r="P285" s="654"/>
      <c r="Q285" s="654"/>
      <c r="R285" s="654"/>
      <c r="S285" s="654"/>
      <c r="T285" s="654"/>
      <c r="U285" s="654"/>
      <c r="V285" s="654"/>
      <c r="W285" s="654"/>
      <c r="X285" s="654"/>
      <c r="Y285" s="654"/>
      <c r="Z285" s="713"/>
      <c r="AD285" s="228"/>
      <c r="BX285" s="219"/>
      <c r="BY285" s="219"/>
      <c r="BZ285" s="219"/>
      <c r="CA285" s="219"/>
      <c r="CB285" s="219"/>
      <c r="CC285" s="219"/>
      <c r="CD285" s="219"/>
      <c r="CE285" s="47"/>
      <c r="CF285" s="47"/>
      <c r="CG285" s="47"/>
      <c r="CH285" s="47"/>
      <c r="CI285" s="47"/>
      <c r="CJ285" s="47"/>
      <c r="CK285" s="47"/>
      <c r="CL285" s="47"/>
      <c r="CM285" s="47"/>
      <c r="CN285" s="47"/>
      <c r="CO285" s="47"/>
      <c r="CP285" s="47"/>
      <c r="CQ285" s="47"/>
    </row>
    <row r="286" spans="1:95" ht="45" customHeight="1" x14ac:dyDescent="0.2">
      <c r="A286" s="326" t="s">
        <v>515</v>
      </c>
      <c r="B286" s="510" t="s">
        <v>930</v>
      </c>
      <c r="C286" s="277" t="s">
        <v>1137</v>
      </c>
      <c r="D286" s="706"/>
      <c r="E286" s="707"/>
      <c r="F286" s="706"/>
      <c r="G286" s="707"/>
      <c r="H286" s="706"/>
      <c r="I286" s="707"/>
      <c r="J286" s="706"/>
      <c r="K286" s="707"/>
      <c r="L286" s="706"/>
      <c r="M286" s="707"/>
      <c r="N286" s="706"/>
      <c r="O286" s="707"/>
      <c r="P286" s="706"/>
      <c r="Q286" s="707"/>
      <c r="R286" s="706"/>
      <c r="S286" s="707"/>
      <c r="T286" s="706"/>
      <c r="U286" s="707"/>
      <c r="V286" s="706"/>
      <c r="W286" s="707"/>
      <c r="X286" s="390"/>
      <c r="Y286" s="391">
        <f t="shared" ref="Y286" si="46">IF(OR(D286="s",F286="s",H286="s",J286="s",L286="s",N286="s",P286="s",R286="s",T286="s",V286="s"), 0, IF(OR(D286="a",F286="a",H286="a",J286="a",L286="a",N286="a",P286="a",R286="a",T286="a",V286="a"),Z286,0))</f>
        <v>0</v>
      </c>
      <c r="Z286" s="486">
        <v>15</v>
      </c>
      <c r="AA286" s="207">
        <f>COUNTIF(D286:W286,"a")+COUNTIF(D286:W286,"s")</f>
        <v>0</v>
      </c>
      <c r="AB286" s="388"/>
      <c r="AD286" s="228"/>
      <c r="BX286" s="219"/>
      <c r="BY286" s="219"/>
      <c r="BZ286" s="219"/>
      <c r="CA286" s="219"/>
      <c r="CB286" s="219"/>
      <c r="CC286" s="219"/>
      <c r="CD286" s="219"/>
      <c r="CE286" s="47"/>
      <c r="CF286" s="47"/>
      <c r="CG286" s="47"/>
      <c r="CH286" s="47"/>
      <c r="CI286" s="47"/>
      <c r="CJ286" s="47"/>
      <c r="CK286" s="47"/>
      <c r="CL286" s="47"/>
      <c r="CM286" s="47"/>
      <c r="CN286" s="47"/>
      <c r="CO286" s="47"/>
      <c r="CP286" s="47"/>
      <c r="CQ286" s="47"/>
    </row>
    <row r="287" spans="1:95" ht="30" customHeight="1" x14ac:dyDescent="0.2">
      <c r="A287" s="326"/>
      <c r="B287" s="489"/>
      <c r="C287" s="392" t="s">
        <v>931</v>
      </c>
      <c r="D287" s="702" t="s">
        <v>864</v>
      </c>
      <c r="E287" s="703"/>
      <c r="F287" s="703"/>
      <c r="G287" s="703"/>
      <c r="H287" s="703"/>
      <c r="I287" s="703"/>
      <c r="J287" s="703"/>
      <c r="K287" s="703"/>
      <c r="L287" s="703"/>
      <c r="M287" s="703"/>
      <c r="N287" s="703"/>
      <c r="O287" s="703"/>
      <c r="P287" s="703"/>
      <c r="Q287" s="703"/>
      <c r="R287" s="703"/>
      <c r="S287" s="703"/>
      <c r="T287" s="703"/>
      <c r="U287" s="703"/>
      <c r="V287" s="703"/>
      <c r="W287" s="703"/>
      <c r="X287" s="703"/>
      <c r="Y287" s="703"/>
      <c r="Z287" s="704"/>
      <c r="AD287" s="228"/>
      <c r="BX287" s="219"/>
      <c r="BY287" s="219"/>
      <c r="BZ287" s="219"/>
      <c r="CA287" s="219"/>
      <c r="CB287" s="219"/>
      <c r="CC287" s="219"/>
      <c r="CD287" s="219"/>
      <c r="CE287" s="47"/>
      <c r="CF287" s="47"/>
      <c r="CG287" s="47"/>
      <c r="CH287" s="47"/>
      <c r="CI287" s="47"/>
      <c r="CJ287" s="47"/>
      <c r="CK287" s="47"/>
      <c r="CL287" s="47"/>
      <c r="CM287" s="47"/>
      <c r="CN287" s="47"/>
      <c r="CO287" s="47"/>
      <c r="CP287" s="47"/>
      <c r="CQ287" s="47"/>
    </row>
    <row r="288" spans="1:95" ht="27.95" customHeight="1" x14ac:dyDescent="0.2">
      <c r="A288" s="326"/>
      <c r="B288" s="490"/>
      <c r="C288" s="277" t="s">
        <v>932</v>
      </c>
      <c r="D288" s="612"/>
      <c r="E288" s="613"/>
      <c r="F288" s="606"/>
      <c r="G288" s="607"/>
      <c r="H288" s="606"/>
      <c r="I288" s="607"/>
      <c r="J288" s="606"/>
      <c r="K288" s="607"/>
      <c r="L288" s="606"/>
      <c r="M288" s="607"/>
      <c r="N288" s="606"/>
      <c r="O288" s="607"/>
      <c r="P288" s="606"/>
      <c r="Q288" s="607"/>
      <c r="R288" s="606"/>
      <c r="S288" s="607"/>
      <c r="T288" s="606"/>
      <c r="U288" s="607"/>
      <c r="V288" s="606"/>
      <c r="W288" s="607"/>
      <c r="X288" s="659"/>
      <c r="Y288" s="660"/>
      <c r="Z288" s="661"/>
      <c r="AA288" s="207">
        <f>IF(COUNTIF($D$286:$W$286,"s"),1,COUNTIF(D288:W288, "a"))</f>
        <v>0</v>
      </c>
      <c r="AB288" s="388"/>
      <c r="AD288" s="228"/>
      <c r="BX288" s="219"/>
      <c r="BY288" s="219"/>
      <c r="BZ288" s="219"/>
      <c r="CA288" s="219"/>
      <c r="CB288" s="219"/>
      <c r="CC288" s="219"/>
      <c r="CD288" s="219"/>
      <c r="CE288" s="47"/>
      <c r="CF288" s="47"/>
      <c r="CG288" s="47"/>
      <c r="CH288" s="47"/>
      <c r="CI288" s="47"/>
      <c r="CJ288" s="47"/>
      <c r="CK288" s="47"/>
      <c r="CL288" s="47"/>
      <c r="CM288" s="47"/>
      <c r="CN288" s="47"/>
      <c r="CO288" s="47"/>
      <c r="CP288" s="47"/>
      <c r="CQ288" s="47"/>
    </row>
    <row r="289" spans="1:95" ht="27.95" customHeight="1" x14ac:dyDescent="0.2">
      <c r="A289" s="326"/>
      <c r="B289" s="491"/>
      <c r="C289" s="277" t="s">
        <v>933</v>
      </c>
      <c r="D289" s="606"/>
      <c r="E289" s="607"/>
      <c r="F289" s="606"/>
      <c r="G289" s="607"/>
      <c r="H289" s="606"/>
      <c r="I289" s="607"/>
      <c r="J289" s="606"/>
      <c r="K289" s="607"/>
      <c r="L289" s="606"/>
      <c r="M289" s="607"/>
      <c r="N289" s="606"/>
      <c r="O289" s="607"/>
      <c r="P289" s="606"/>
      <c r="Q289" s="607"/>
      <c r="R289" s="606"/>
      <c r="S289" s="607"/>
      <c r="T289" s="606"/>
      <c r="U289" s="607"/>
      <c r="V289" s="606"/>
      <c r="W289" s="607"/>
      <c r="X289" s="662"/>
      <c r="Y289" s="663"/>
      <c r="Z289" s="664"/>
      <c r="AA289" s="207">
        <f t="shared" ref="AA289:AA296" si="47">IF(COUNTIF($D$286:$W$286,"s"),1,COUNTIF(D289:W289, "a"))</f>
        <v>0</v>
      </c>
      <c r="AB289" s="388"/>
      <c r="AD289" s="228"/>
      <c r="BX289" s="219"/>
      <c r="BY289" s="219"/>
      <c r="BZ289" s="219"/>
      <c r="CA289" s="219"/>
      <c r="CB289" s="219"/>
      <c r="CC289" s="219"/>
      <c r="CD289" s="219"/>
      <c r="CE289" s="47"/>
      <c r="CF289" s="47"/>
      <c r="CG289" s="47"/>
      <c r="CH289" s="47"/>
      <c r="CI289" s="47"/>
      <c r="CJ289" s="47"/>
      <c r="CK289" s="47"/>
      <c r="CL289" s="47"/>
      <c r="CM289" s="47"/>
      <c r="CN289" s="47"/>
      <c r="CO289" s="47"/>
      <c r="CP289" s="47"/>
      <c r="CQ289" s="47"/>
    </row>
    <row r="290" spans="1:95" ht="27.95" customHeight="1" x14ac:dyDescent="0.2">
      <c r="A290" s="317"/>
      <c r="B290" s="43"/>
      <c r="C290" s="153" t="s">
        <v>934</v>
      </c>
      <c r="D290" s="606"/>
      <c r="E290" s="607"/>
      <c r="F290" s="606"/>
      <c r="G290" s="607"/>
      <c r="H290" s="606"/>
      <c r="I290" s="607"/>
      <c r="J290" s="606"/>
      <c r="K290" s="607"/>
      <c r="L290" s="606"/>
      <c r="M290" s="607"/>
      <c r="N290" s="606"/>
      <c r="O290" s="607"/>
      <c r="P290" s="606"/>
      <c r="Q290" s="607"/>
      <c r="R290" s="606"/>
      <c r="S290" s="607"/>
      <c r="T290" s="606"/>
      <c r="U290" s="607"/>
      <c r="V290" s="606"/>
      <c r="W290" s="607"/>
      <c r="X290" s="662"/>
      <c r="Y290" s="663"/>
      <c r="Z290" s="664"/>
      <c r="AA290" s="207">
        <f t="shared" si="47"/>
        <v>0</v>
      </c>
      <c r="AB290" s="388"/>
      <c r="AD290" s="228"/>
      <c r="BX290" s="219"/>
      <c r="BY290" s="219"/>
      <c r="BZ290" s="219"/>
      <c r="CA290" s="219"/>
      <c r="CB290" s="219"/>
      <c r="CC290" s="219"/>
      <c r="CD290" s="219"/>
      <c r="CE290" s="47"/>
      <c r="CF290" s="47"/>
      <c r="CG290" s="47"/>
      <c r="CH290" s="47"/>
      <c r="CI290" s="47"/>
      <c r="CJ290" s="47"/>
      <c r="CK290" s="47"/>
      <c r="CL290" s="47"/>
      <c r="CM290" s="47"/>
      <c r="CN290" s="47"/>
      <c r="CO290" s="47"/>
      <c r="CP290" s="47"/>
      <c r="CQ290" s="47"/>
    </row>
    <row r="291" spans="1:95" ht="27.95" customHeight="1" x14ac:dyDescent="0.2">
      <c r="A291" s="326"/>
      <c r="B291" s="490"/>
      <c r="C291" s="153" t="s">
        <v>935</v>
      </c>
      <c r="D291" s="606"/>
      <c r="E291" s="607"/>
      <c r="F291" s="606"/>
      <c r="G291" s="607"/>
      <c r="H291" s="606"/>
      <c r="I291" s="607"/>
      <c r="J291" s="606"/>
      <c r="K291" s="607"/>
      <c r="L291" s="606"/>
      <c r="M291" s="607"/>
      <c r="N291" s="606"/>
      <c r="O291" s="607"/>
      <c r="P291" s="606"/>
      <c r="Q291" s="607"/>
      <c r="R291" s="606"/>
      <c r="S291" s="607"/>
      <c r="T291" s="606"/>
      <c r="U291" s="607"/>
      <c r="V291" s="606"/>
      <c r="W291" s="607"/>
      <c r="X291" s="662"/>
      <c r="Y291" s="663"/>
      <c r="Z291" s="664"/>
      <c r="AA291" s="207">
        <f t="shared" si="47"/>
        <v>0</v>
      </c>
      <c r="AB291" s="388"/>
      <c r="AD291" s="228"/>
      <c r="BX291" s="219"/>
      <c r="BY291" s="219"/>
      <c r="BZ291" s="219"/>
      <c r="CA291" s="219"/>
      <c r="CB291" s="219"/>
      <c r="CC291" s="219"/>
      <c r="CD291" s="219"/>
      <c r="CE291" s="47"/>
      <c r="CF291" s="47"/>
      <c r="CG291" s="47"/>
      <c r="CH291" s="47"/>
      <c r="CI291" s="47"/>
      <c r="CJ291" s="47"/>
      <c r="CK291" s="47"/>
      <c r="CL291" s="47"/>
      <c r="CM291" s="47"/>
      <c r="CN291" s="47"/>
      <c r="CO291" s="47"/>
      <c r="CP291" s="47"/>
      <c r="CQ291" s="47"/>
    </row>
    <row r="292" spans="1:95" ht="27.95" customHeight="1" x14ac:dyDescent="0.2">
      <c r="A292" s="326"/>
      <c r="B292" s="491"/>
      <c r="C292" s="277" t="s">
        <v>936</v>
      </c>
      <c r="D292" s="606"/>
      <c r="E292" s="607"/>
      <c r="F292" s="606"/>
      <c r="G292" s="607"/>
      <c r="H292" s="606"/>
      <c r="I292" s="607"/>
      <c r="J292" s="606"/>
      <c r="K292" s="607"/>
      <c r="L292" s="606"/>
      <c r="M292" s="607"/>
      <c r="N292" s="606"/>
      <c r="O292" s="607"/>
      <c r="P292" s="606"/>
      <c r="Q292" s="607"/>
      <c r="R292" s="606"/>
      <c r="S292" s="607"/>
      <c r="T292" s="606"/>
      <c r="U292" s="607"/>
      <c r="V292" s="606"/>
      <c r="W292" s="607"/>
      <c r="X292" s="662"/>
      <c r="Y292" s="663"/>
      <c r="Z292" s="664"/>
      <c r="AA292" s="207">
        <f t="shared" si="47"/>
        <v>0</v>
      </c>
      <c r="AB292" s="388"/>
      <c r="AD292" s="228"/>
      <c r="BX292" s="219"/>
      <c r="BY292" s="219"/>
      <c r="BZ292" s="219"/>
      <c r="CA292" s="219"/>
      <c r="CB292" s="219"/>
      <c r="CC292" s="219"/>
      <c r="CD292" s="219"/>
      <c r="CE292" s="47"/>
      <c r="CF292" s="47"/>
      <c r="CG292" s="47"/>
      <c r="CH292" s="47"/>
      <c r="CI292" s="47"/>
      <c r="CJ292" s="47"/>
      <c r="CK292" s="47"/>
      <c r="CL292" s="47"/>
      <c r="CM292" s="47"/>
      <c r="CN292" s="47"/>
      <c r="CO292" s="47"/>
      <c r="CP292" s="47"/>
      <c r="CQ292" s="47"/>
    </row>
    <row r="293" spans="1:95" ht="27.95" customHeight="1" x14ac:dyDescent="0.2">
      <c r="A293" s="317"/>
      <c r="B293" s="43"/>
      <c r="C293" s="277" t="s">
        <v>937</v>
      </c>
      <c r="D293" s="606"/>
      <c r="E293" s="607"/>
      <c r="F293" s="606"/>
      <c r="G293" s="607"/>
      <c r="H293" s="606"/>
      <c r="I293" s="607"/>
      <c r="J293" s="606"/>
      <c r="K293" s="607"/>
      <c r="L293" s="606"/>
      <c r="M293" s="607"/>
      <c r="N293" s="606"/>
      <c r="O293" s="607"/>
      <c r="P293" s="606"/>
      <c r="Q293" s="607"/>
      <c r="R293" s="606"/>
      <c r="S293" s="607"/>
      <c r="T293" s="606"/>
      <c r="U293" s="607"/>
      <c r="V293" s="606"/>
      <c r="W293" s="607"/>
      <c r="X293" s="662"/>
      <c r="Y293" s="663"/>
      <c r="Z293" s="664"/>
      <c r="AA293" s="207">
        <f t="shared" si="47"/>
        <v>0</v>
      </c>
      <c r="AB293" s="388"/>
      <c r="AD293" s="228"/>
      <c r="BX293" s="219"/>
      <c r="BY293" s="219"/>
      <c r="BZ293" s="219"/>
      <c r="CA293" s="219"/>
      <c r="CB293" s="219"/>
      <c r="CC293" s="219"/>
      <c r="CD293" s="219"/>
      <c r="CE293" s="47"/>
      <c r="CF293" s="47"/>
      <c r="CG293" s="47"/>
      <c r="CH293" s="47"/>
      <c r="CI293" s="47"/>
      <c r="CJ293" s="47"/>
      <c r="CK293" s="47"/>
      <c r="CL293" s="47"/>
      <c r="CM293" s="47"/>
      <c r="CN293" s="47"/>
      <c r="CO293" s="47"/>
      <c r="CP293" s="47"/>
      <c r="CQ293" s="47"/>
    </row>
    <row r="294" spans="1:95" ht="27.95" customHeight="1" x14ac:dyDescent="0.2">
      <c r="A294" s="326"/>
      <c r="B294" s="490"/>
      <c r="C294" s="277" t="s">
        <v>938</v>
      </c>
      <c r="D294" s="612"/>
      <c r="E294" s="613"/>
      <c r="F294" s="606"/>
      <c r="G294" s="607"/>
      <c r="H294" s="606"/>
      <c r="I294" s="607"/>
      <c r="J294" s="606"/>
      <c r="K294" s="607"/>
      <c r="L294" s="606"/>
      <c r="M294" s="607"/>
      <c r="N294" s="606"/>
      <c r="O294" s="607"/>
      <c r="P294" s="606"/>
      <c r="Q294" s="607"/>
      <c r="R294" s="606"/>
      <c r="S294" s="607"/>
      <c r="T294" s="606"/>
      <c r="U294" s="607"/>
      <c r="V294" s="606"/>
      <c r="W294" s="607"/>
      <c r="X294" s="662"/>
      <c r="Y294" s="663"/>
      <c r="Z294" s="664"/>
      <c r="AA294" s="207">
        <f t="shared" si="47"/>
        <v>0</v>
      </c>
      <c r="AB294" s="388"/>
      <c r="AD294" s="228"/>
      <c r="BX294" s="219"/>
      <c r="BY294" s="219"/>
      <c r="BZ294" s="219"/>
      <c r="CA294" s="219"/>
      <c r="CB294" s="219"/>
      <c r="CC294" s="219"/>
      <c r="CD294" s="219"/>
      <c r="CE294" s="47"/>
      <c r="CF294" s="47"/>
      <c r="CG294" s="47"/>
      <c r="CH294" s="47"/>
      <c r="CI294" s="47"/>
      <c r="CJ294" s="47"/>
      <c r="CK294" s="47"/>
      <c r="CL294" s="47"/>
      <c r="CM294" s="47"/>
      <c r="CN294" s="47"/>
      <c r="CO294" s="47"/>
      <c r="CP294" s="47"/>
      <c r="CQ294" s="47"/>
    </row>
    <row r="295" spans="1:95" ht="27.95" customHeight="1" x14ac:dyDescent="0.2">
      <c r="A295" s="326"/>
      <c r="B295" s="491"/>
      <c r="C295" s="277" t="s">
        <v>939</v>
      </c>
      <c r="D295" s="606"/>
      <c r="E295" s="607"/>
      <c r="F295" s="606"/>
      <c r="G295" s="607"/>
      <c r="H295" s="606"/>
      <c r="I295" s="607"/>
      <c r="J295" s="606"/>
      <c r="K295" s="607"/>
      <c r="L295" s="606"/>
      <c r="M295" s="607"/>
      <c r="N295" s="606"/>
      <c r="O295" s="607"/>
      <c r="P295" s="606"/>
      <c r="Q295" s="607"/>
      <c r="R295" s="606"/>
      <c r="S295" s="607"/>
      <c r="T295" s="606"/>
      <c r="U295" s="607"/>
      <c r="V295" s="606"/>
      <c r="W295" s="607"/>
      <c r="X295" s="662"/>
      <c r="Y295" s="663"/>
      <c r="Z295" s="664"/>
      <c r="AA295" s="207">
        <f t="shared" si="47"/>
        <v>0</v>
      </c>
      <c r="AB295" s="388"/>
      <c r="AD295" s="228"/>
      <c r="BX295" s="219"/>
      <c r="BY295" s="219"/>
      <c r="BZ295" s="219"/>
      <c r="CA295" s="219"/>
      <c r="CB295" s="219"/>
      <c r="CC295" s="219"/>
      <c r="CD295" s="219"/>
      <c r="CE295" s="47"/>
      <c r="CF295" s="47"/>
      <c r="CG295" s="47"/>
      <c r="CH295" s="47"/>
      <c r="CI295" s="47"/>
      <c r="CJ295" s="47"/>
      <c r="CK295" s="47"/>
      <c r="CL295" s="47"/>
      <c r="CM295" s="47"/>
      <c r="CN295" s="47"/>
      <c r="CO295" s="47"/>
      <c r="CP295" s="47"/>
      <c r="CQ295" s="47"/>
    </row>
    <row r="296" spans="1:95" ht="27.95" customHeight="1" x14ac:dyDescent="0.2">
      <c r="A296" s="326"/>
      <c r="B296" s="43"/>
      <c r="C296" s="277" t="s">
        <v>940</v>
      </c>
      <c r="D296" s="606"/>
      <c r="E296" s="607"/>
      <c r="F296" s="606"/>
      <c r="G296" s="607"/>
      <c r="H296" s="606"/>
      <c r="I296" s="607"/>
      <c r="J296" s="606"/>
      <c r="K296" s="607"/>
      <c r="L296" s="606"/>
      <c r="M296" s="607"/>
      <c r="N296" s="606"/>
      <c r="O296" s="607"/>
      <c r="P296" s="606"/>
      <c r="Q296" s="607"/>
      <c r="R296" s="606"/>
      <c r="S296" s="607"/>
      <c r="T296" s="606"/>
      <c r="U296" s="607"/>
      <c r="V296" s="606"/>
      <c r="W296" s="607"/>
      <c r="X296" s="662"/>
      <c r="Y296" s="663"/>
      <c r="Z296" s="664"/>
      <c r="AA296" s="207">
        <f t="shared" si="47"/>
        <v>0</v>
      </c>
      <c r="AB296" s="388"/>
      <c r="AD296" s="228"/>
      <c r="BX296" s="219"/>
      <c r="BY296" s="219"/>
      <c r="BZ296" s="219"/>
      <c r="CA296" s="219"/>
      <c r="CB296" s="219"/>
      <c r="CC296" s="219"/>
      <c r="CD296" s="219"/>
      <c r="CE296" s="47"/>
      <c r="CF296" s="47"/>
      <c r="CG296" s="47"/>
      <c r="CH296" s="47"/>
      <c r="CI296" s="47"/>
      <c r="CJ296" s="47"/>
      <c r="CK296" s="47"/>
      <c r="CL296" s="47"/>
      <c r="CM296" s="47"/>
      <c r="CN296" s="47"/>
      <c r="CO296" s="47"/>
      <c r="CP296" s="47"/>
      <c r="CQ296" s="47"/>
    </row>
    <row r="297" spans="1:95" ht="27.95" customHeight="1" x14ac:dyDescent="0.2">
      <c r="A297" s="326"/>
      <c r="B297" s="43"/>
      <c r="C297" s="420" t="s">
        <v>709</v>
      </c>
      <c r="D297" s="699"/>
      <c r="E297" s="700"/>
      <c r="F297" s="700"/>
      <c r="G297" s="700"/>
      <c r="H297" s="700"/>
      <c r="I297" s="700"/>
      <c r="J297" s="700"/>
      <c r="K297" s="700"/>
      <c r="L297" s="700"/>
      <c r="M297" s="700"/>
      <c r="N297" s="700"/>
      <c r="O297" s="700"/>
      <c r="P297" s="700"/>
      <c r="Q297" s="700"/>
      <c r="R297" s="700"/>
      <c r="S297" s="700"/>
      <c r="T297" s="700"/>
      <c r="U297" s="700"/>
      <c r="V297" s="700"/>
      <c r="W297" s="701"/>
      <c r="X297" s="708"/>
      <c r="Y297" s="709"/>
      <c r="Z297" s="710"/>
      <c r="AA297" s="39" t="str">
        <f>IF(AND(ISTEXT(D297),COUNTIF(D296:W296,"a")),1,IF(COUNTIF(D296:W296,"a"),0,""))</f>
        <v/>
      </c>
      <c r="AB297" s="388"/>
      <c r="AD297" s="228"/>
      <c r="BX297" s="219"/>
      <c r="BY297" s="219"/>
      <c r="BZ297" s="219"/>
      <c r="CA297" s="219"/>
      <c r="CB297" s="219"/>
      <c r="CC297" s="219"/>
      <c r="CD297" s="219"/>
      <c r="CE297" s="219"/>
      <c r="CF297" s="219"/>
      <c r="CG297" s="47"/>
      <c r="CH297" s="47"/>
      <c r="CI297" s="47"/>
      <c r="CJ297" s="47"/>
      <c r="CK297" s="47"/>
      <c r="CL297" s="47"/>
      <c r="CM297" s="47"/>
    </row>
    <row r="298" spans="1:95" ht="45" customHeight="1" x14ac:dyDescent="0.2">
      <c r="A298" s="326" t="s">
        <v>515</v>
      </c>
      <c r="B298" s="510" t="s">
        <v>941</v>
      </c>
      <c r="C298" s="277" t="s">
        <v>1138</v>
      </c>
      <c r="D298" s="706"/>
      <c r="E298" s="707"/>
      <c r="F298" s="706"/>
      <c r="G298" s="707"/>
      <c r="H298" s="706"/>
      <c r="I298" s="707"/>
      <c r="J298" s="706"/>
      <c r="K298" s="707"/>
      <c r="L298" s="706"/>
      <c r="M298" s="707"/>
      <c r="N298" s="706"/>
      <c r="O298" s="707"/>
      <c r="P298" s="706"/>
      <c r="Q298" s="707"/>
      <c r="R298" s="706"/>
      <c r="S298" s="707"/>
      <c r="T298" s="706"/>
      <c r="U298" s="707"/>
      <c r="V298" s="706"/>
      <c r="W298" s="707"/>
      <c r="X298" s="390"/>
      <c r="Y298" s="391">
        <f t="shared" ref="Y298" si="48">IF(OR(D298="s",F298="s",H298="s",J298="s",L298="s",N298="s",P298="s",R298="s",T298="s",V298="s"), 0, IF(OR(D298="a",F298="a",H298="a",J298="a",L298="a",N298="a",P298="a",R298="a",T298="a",V298="a"),Z298,0))</f>
        <v>0</v>
      </c>
      <c r="Z298" s="486">
        <v>15</v>
      </c>
      <c r="AA298" s="207">
        <f>COUNTIF(D298:W298,"a")+COUNTIF(D298:W298,"s")</f>
        <v>0</v>
      </c>
      <c r="AB298" s="388"/>
      <c r="AD298" s="228"/>
      <c r="BX298" s="219"/>
      <c r="BY298" s="219"/>
      <c r="BZ298" s="219"/>
      <c r="CA298" s="219"/>
      <c r="CB298" s="219"/>
      <c r="CC298" s="219"/>
      <c r="CD298" s="219"/>
      <c r="CE298" s="47"/>
      <c r="CF298" s="47"/>
      <c r="CG298" s="47"/>
      <c r="CH298" s="47"/>
      <c r="CI298" s="47"/>
      <c r="CJ298" s="47"/>
      <c r="CK298" s="47"/>
      <c r="CL298" s="47"/>
      <c r="CM298" s="47"/>
      <c r="CN298" s="47"/>
      <c r="CO298" s="47"/>
      <c r="CP298" s="47"/>
      <c r="CQ298" s="47"/>
    </row>
    <row r="299" spans="1:95" ht="30" customHeight="1" x14ac:dyDescent="0.2">
      <c r="A299" s="326"/>
      <c r="B299" s="489"/>
      <c r="C299" s="392" t="s">
        <v>931</v>
      </c>
      <c r="D299" s="702" t="s">
        <v>864</v>
      </c>
      <c r="E299" s="703"/>
      <c r="F299" s="703"/>
      <c r="G299" s="703"/>
      <c r="H299" s="703"/>
      <c r="I299" s="703"/>
      <c r="J299" s="703"/>
      <c r="K299" s="703"/>
      <c r="L299" s="703"/>
      <c r="M299" s="703"/>
      <c r="N299" s="703"/>
      <c r="O299" s="703"/>
      <c r="P299" s="703"/>
      <c r="Q299" s="703"/>
      <c r="R299" s="703"/>
      <c r="S299" s="703"/>
      <c r="T299" s="703"/>
      <c r="U299" s="703"/>
      <c r="V299" s="703"/>
      <c r="W299" s="703"/>
      <c r="X299" s="703"/>
      <c r="Y299" s="703"/>
      <c r="Z299" s="704"/>
      <c r="AD299" s="228"/>
      <c r="BX299" s="219"/>
      <c r="BY299" s="219"/>
      <c r="BZ299" s="219"/>
      <c r="CA299" s="219"/>
      <c r="CB299" s="219"/>
      <c r="CC299" s="219"/>
      <c r="CD299" s="219"/>
      <c r="CE299" s="47"/>
      <c r="CF299" s="47"/>
      <c r="CG299" s="47"/>
      <c r="CH299" s="47"/>
      <c r="CI299" s="47"/>
      <c r="CJ299" s="47"/>
      <c r="CK299" s="47"/>
      <c r="CL299" s="47"/>
      <c r="CM299" s="47"/>
      <c r="CN299" s="47"/>
      <c r="CO299" s="47"/>
      <c r="CP299" s="47"/>
      <c r="CQ299" s="47"/>
    </row>
    <row r="300" spans="1:95" ht="27.95" customHeight="1" x14ac:dyDescent="0.2">
      <c r="A300" s="326"/>
      <c r="B300" s="490"/>
      <c r="C300" s="277" t="s">
        <v>932</v>
      </c>
      <c r="D300" s="612"/>
      <c r="E300" s="613"/>
      <c r="F300" s="612"/>
      <c r="G300" s="613"/>
      <c r="H300" s="612"/>
      <c r="I300" s="613"/>
      <c r="J300" s="612"/>
      <c r="K300" s="613"/>
      <c r="L300" s="612"/>
      <c r="M300" s="613"/>
      <c r="N300" s="612"/>
      <c r="O300" s="613"/>
      <c r="P300" s="612"/>
      <c r="Q300" s="613"/>
      <c r="R300" s="612"/>
      <c r="S300" s="613"/>
      <c r="T300" s="612"/>
      <c r="U300" s="613"/>
      <c r="V300" s="612"/>
      <c r="W300" s="658"/>
      <c r="X300" s="659"/>
      <c r="Y300" s="660"/>
      <c r="Z300" s="661"/>
      <c r="AA300" s="207">
        <f>IF(COUNTIF($D$298:$W$298,"s"),1,COUNTIF(D300:W300, "a"))</f>
        <v>0</v>
      </c>
      <c r="AB300" s="388"/>
      <c r="AD300" s="228"/>
      <c r="BX300" s="219"/>
      <c r="BY300" s="219"/>
      <c r="BZ300" s="219"/>
      <c r="CA300" s="219"/>
      <c r="CB300" s="219"/>
      <c r="CC300" s="219"/>
      <c r="CD300" s="219"/>
      <c r="CE300" s="47"/>
      <c r="CF300" s="47"/>
      <c r="CG300" s="47"/>
      <c r="CH300" s="47"/>
      <c r="CI300" s="47"/>
      <c r="CJ300" s="47"/>
      <c r="CK300" s="47"/>
      <c r="CL300" s="47"/>
      <c r="CM300" s="47"/>
      <c r="CN300" s="47"/>
      <c r="CO300" s="47"/>
      <c r="CP300" s="47"/>
      <c r="CQ300" s="47"/>
    </row>
    <row r="301" spans="1:95" ht="27.95" customHeight="1" x14ac:dyDescent="0.2">
      <c r="A301" s="326"/>
      <c r="B301" s="491"/>
      <c r="C301" s="277" t="s">
        <v>933</v>
      </c>
      <c r="D301" s="606"/>
      <c r="E301" s="607"/>
      <c r="F301" s="606"/>
      <c r="G301" s="607"/>
      <c r="H301" s="606"/>
      <c r="I301" s="607"/>
      <c r="J301" s="606"/>
      <c r="K301" s="607"/>
      <c r="L301" s="606"/>
      <c r="M301" s="607"/>
      <c r="N301" s="606"/>
      <c r="O301" s="607"/>
      <c r="P301" s="606"/>
      <c r="Q301" s="607"/>
      <c r="R301" s="606"/>
      <c r="S301" s="607"/>
      <c r="T301" s="606"/>
      <c r="U301" s="607"/>
      <c r="V301" s="606"/>
      <c r="W301" s="669"/>
      <c r="X301" s="662"/>
      <c r="Y301" s="663"/>
      <c r="Z301" s="664"/>
      <c r="AA301" s="207">
        <f t="shared" ref="AA301:AA308" si="49">IF(COUNTIF($D$298:$W$298,"s"),1,COUNTIF(D301:W301, "a"))</f>
        <v>0</v>
      </c>
      <c r="AB301" s="388"/>
      <c r="AD301" s="228"/>
      <c r="BX301" s="219"/>
      <c r="BY301" s="219"/>
      <c r="BZ301" s="219"/>
      <c r="CA301" s="219"/>
      <c r="CB301" s="219"/>
      <c r="CC301" s="219"/>
      <c r="CD301" s="219"/>
      <c r="CE301" s="47"/>
      <c r="CF301" s="47"/>
      <c r="CG301" s="47"/>
      <c r="CH301" s="47"/>
      <c r="CI301" s="47"/>
      <c r="CJ301" s="47"/>
      <c r="CK301" s="47"/>
      <c r="CL301" s="47"/>
      <c r="CM301" s="47"/>
      <c r="CN301" s="47"/>
      <c r="CO301" s="47"/>
      <c r="CP301" s="47"/>
      <c r="CQ301" s="47"/>
    </row>
    <row r="302" spans="1:95" ht="27.95" customHeight="1" x14ac:dyDescent="0.2">
      <c r="A302" s="317"/>
      <c r="B302" s="43"/>
      <c r="C302" s="153" t="s">
        <v>934</v>
      </c>
      <c r="D302" s="606"/>
      <c r="E302" s="607"/>
      <c r="F302" s="606"/>
      <c r="G302" s="607"/>
      <c r="H302" s="606"/>
      <c r="I302" s="607"/>
      <c r="J302" s="606"/>
      <c r="K302" s="607"/>
      <c r="L302" s="606"/>
      <c r="M302" s="607"/>
      <c r="N302" s="606"/>
      <c r="O302" s="607"/>
      <c r="P302" s="606"/>
      <c r="Q302" s="607"/>
      <c r="R302" s="606"/>
      <c r="S302" s="607"/>
      <c r="T302" s="606"/>
      <c r="U302" s="607"/>
      <c r="V302" s="606"/>
      <c r="W302" s="669"/>
      <c r="X302" s="662"/>
      <c r="Y302" s="663"/>
      <c r="Z302" s="664"/>
      <c r="AA302" s="207">
        <f t="shared" si="49"/>
        <v>0</v>
      </c>
      <c r="AB302" s="388"/>
      <c r="AD302" s="228"/>
      <c r="BX302" s="219"/>
      <c r="BY302" s="219"/>
      <c r="BZ302" s="219"/>
      <c r="CA302" s="219"/>
      <c r="CB302" s="219"/>
      <c r="CC302" s="219"/>
      <c r="CD302" s="219"/>
      <c r="CE302" s="47"/>
      <c r="CF302" s="47"/>
      <c r="CG302" s="47"/>
      <c r="CH302" s="47"/>
      <c r="CI302" s="47"/>
      <c r="CJ302" s="47"/>
      <c r="CK302" s="47"/>
      <c r="CL302" s="47"/>
      <c r="CM302" s="47"/>
      <c r="CN302" s="47"/>
      <c r="CO302" s="47"/>
      <c r="CP302" s="47"/>
      <c r="CQ302" s="47"/>
    </row>
    <row r="303" spans="1:95" ht="27.95" customHeight="1" x14ac:dyDescent="0.2">
      <c r="A303" s="326"/>
      <c r="B303" s="490"/>
      <c r="C303" s="153" t="s">
        <v>935</v>
      </c>
      <c r="D303" s="606"/>
      <c r="E303" s="607"/>
      <c r="F303" s="606"/>
      <c r="G303" s="607"/>
      <c r="H303" s="606"/>
      <c r="I303" s="607"/>
      <c r="J303" s="606"/>
      <c r="K303" s="607"/>
      <c r="L303" s="606"/>
      <c r="M303" s="607"/>
      <c r="N303" s="606"/>
      <c r="O303" s="607"/>
      <c r="P303" s="606"/>
      <c r="Q303" s="607"/>
      <c r="R303" s="606"/>
      <c r="S303" s="607"/>
      <c r="T303" s="606"/>
      <c r="U303" s="607"/>
      <c r="V303" s="606"/>
      <c r="W303" s="669"/>
      <c r="X303" s="662"/>
      <c r="Y303" s="663"/>
      <c r="Z303" s="664"/>
      <c r="AA303" s="207">
        <f t="shared" si="49"/>
        <v>0</v>
      </c>
      <c r="AB303" s="388"/>
      <c r="AD303" s="228"/>
      <c r="BX303" s="219"/>
      <c r="BY303" s="219"/>
      <c r="BZ303" s="219"/>
      <c r="CA303" s="219"/>
      <c r="CB303" s="219"/>
      <c r="CC303" s="219"/>
      <c r="CD303" s="219"/>
      <c r="CE303" s="47"/>
      <c r="CF303" s="47"/>
      <c r="CG303" s="47"/>
      <c r="CH303" s="47"/>
      <c r="CI303" s="47"/>
      <c r="CJ303" s="47"/>
      <c r="CK303" s="47"/>
      <c r="CL303" s="47"/>
      <c r="CM303" s="47"/>
      <c r="CN303" s="47"/>
      <c r="CO303" s="47"/>
      <c r="CP303" s="47"/>
      <c r="CQ303" s="47"/>
    </row>
    <row r="304" spans="1:95" ht="27.95" customHeight="1" x14ac:dyDescent="0.2">
      <c r="A304" s="326"/>
      <c r="B304" s="491"/>
      <c r="C304" s="277" t="s">
        <v>936</v>
      </c>
      <c r="D304" s="606"/>
      <c r="E304" s="607"/>
      <c r="F304" s="606"/>
      <c r="G304" s="607"/>
      <c r="H304" s="606"/>
      <c r="I304" s="607"/>
      <c r="J304" s="606"/>
      <c r="K304" s="607"/>
      <c r="L304" s="606"/>
      <c r="M304" s="607"/>
      <c r="N304" s="606"/>
      <c r="O304" s="607"/>
      <c r="P304" s="606"/>
      <c r="Q304" s="607"/>
      <c r="R304" s="606"/>
      <c r="S304" s="607"/>
      <c r="T304" s="606"/>
      <c r="U304" s="607"/>
      <c r="V304" s="606"/>
      <c r="W304" s="669"/>
      <c r="X304" s="662"/>
      <c r="Y304" s="663"/>
      <c r="Z304" s="664"/>
      <c r="AA304" s="207">
        <f t="shared" si="49"/>
        <v>0</v>
      </c>
      <c r="AB304" s="388"/>
      <c r="AD304" s="228"/>
      <c r="BX304" s="219"/>
      <c r="BY304" s="219"/>
      <c r="BZ304" s="219"/>
      <c r="CA304" s="219"/>
      <c r="CB304" s="219"/>
      <c r="CC304" s="219"/>
      <c r="CD304" s="219"/>
      <c r="CE304" s="47"/>
      <c r="CF304" s="47"/>
      <c r="CG304" s="47"/>
      <c r="CH304" s="47"/>
      <c r="CI304" s="47"/>
      <c r="CJ304" s="47"/>
      <c r="CK304" s="47"/>
      <c r="CL304" s="47"/>
      <c r="CM304" s="47"/>
      <c r="CN304" s="47"/>
      <c r="CO304" s="47"/>
      <c r="CP304" s="47"/>
      <c r="CQ304" s="47"/>
    </row>
    <row r="305" spans="1:95" ht="27.95" customHeight="1" x14ac:dyDescent="0.2">
      <c r="A305" s="317"/>
      <c r="B305" s="43"/>
      <c r="C305" s="277" t="s">
        <v>937</v>
      </c>
      <c r="D305" s="606"/>
      <c r="E305" s="607"/>
      <c r="F305" s="606"/>
      <c r="G305" s="607"/>
      <c r="H305" s="606"/>
      <c r="I305" s="607"/>
      <c r="J305" s="606"/>
      <c r="K305" s="607"/>
      <c r="L305" s="606"/>
      <c r="M305" s="607"/>
      <c r="N305" s="606"/>
      <c r="O305" s="607"/>
      <c r="P305" s="606"/>
      <c r="Q305" s="607"/>
      <c r="R305" s="606"/>
      <c r="S305" s="607"/>
      <c r="T305" s="606"/>
      <c r="U305" s="607"/>
      <c r="V305" s="606"/>
      <c r="W305" s="669"/>
      <c r="X305" s="662"/>
      <c r="Y305" s="663"/>
      <c r="Z305" s="664"/>
      <c r="AA305" s="207">
        <f t="shared" si="49"/>
        <v>0</v>
      </c>
      <c r="AB305" s="388"/>
      <c r="AD305" s="228"/>
      <c r="BX305" s="219"/>
      <c r="BY305" s="219"/>
      <c r="BZ305" s="219"/>
      <c r="CA305" s="219"/>
      <c r="CB305" s="219"/>
      <c r="CC305" s="219"/>
      <c r="CD305" s="219"/>
      <c r="CE305" s="47"/>
      <c r="CF305" s="47"/>
      <c r="CG305" s="47"/>
      <c r="CH305" s="47"/>
      <c r="CI305" s="47"/>
      <c r="CJ305" s="47"/>
      <c r="CK305" s="47"/>
      <c r="CL305" s="47"/>
      <c r="CM305" s="47"/>
      <c r="CN305" s="47"/>
      <c r="CO305" s="47"/>
      <c r="CP305" s="47"/>
      <c r="CQ305" s="47"/>
    </row>
    <row r="306" spans="1:95" ht="27.95" customHeight="1" x14ac:dyDescent="0.2">
      <c r="A306" s="326"/>
      <c r="B306" s="490"/>
      <c r="C306" s="277" t="s">
        <v>938</v>
      </c>
      <c r="D306" s="612"/>
      <c r="E306" s="613"/>
      <c r="F306" s="612"/>
      <c r="G306" s="613"/>
      <c r="H306" s="612"/>
      <c r="I306" s="613"/>
      <c r="J306" s="612"/>
      <c r="K306" s="613"/>
      <c r="L306" s="612"/>
      <c r="M306" s="613"/>
      <c r="N306" s="612"/>
      <c r="O306" s="613"/>
      <c r="P306" s="612"/>
      <c r="Q306" s="613"/>
      <c r="R306" s="612"/>
      <c r="S306" s="613"/>
      <c r="T306" s="612"/>
      <c r="U306" s="613"/>
      <c r="V306" s="612"/>
      <c r="W306" s="658"/>
      <c r="X306" s="662"/>
      <c r="Y306" s="663"/>
      <c r="Z306" s="664"/>
      <c r="AA306" s="207">
        <f t="shared" si="49"/>
        <v>0</v>
      </c>
      <c r="AB306" s="388"/>
      <c r="AD306" s="228"/>
      <c r="BX306" s="219"/>
      <c r="BY306" s="219"/>
      <c r="BZ306" s="219"/>
      <c r="CA306" s="219"/>
      <c r="CB306" s="219"/>
      <c r="CC306" s="219"/>
      <c r="CD306" s="219"/>
      <c r="CE306" s="47"/>
      <c r="CF306" s="47"/>
      <c r="CG306" s="47"/>
      <c r="CH306" s="47"/>
      <c r="CI306" s="47"/>
      <c r="CJ306" s="47"/>
      <c r="CK306" s="47"/>
      <c r="CL306" s="47"/>
      <c r="CM306" s="47"/>
      <c r="CN306" s="47"/>
      <c r="CO306" s="47"/>
      <c r="CP306" s="47"/>
      <c r="CQ306" s="47"/>
    </row>
    <row r="307" spans="1:95" ht="27.95" customHeight="1" x14ac:dyDescent="0.2">
      <c r="A307" s="326"/>
      <c r="B307" s="491"/>
      <c r="C307" s="277" t="s">
        <v>939</v>
      </c>
      <c r="D307" s="606"/>
      <c r="E307" s="607"/>
      <c r="F307" s="606"/>
      <c r="G307" s="607"/>
      <c r="H307" s="606"/>
      <c r="I307" s="607"/>
      <c r="J307" s="606"/>
      <c r="K307" s="607"/>
      <c r="L307" s="606"/>
      <c r="M307" s="607"/>
      <c r="N307" s="606"/>
      <c r="O307" s="607"/>
      <c r="P307" s="606"/>
      <c r="Q307" s="607"/>
      <c r="R307" s="606"/>
      <c r="S307" s="607"/>
      <c r="T307" s="606"/>
      <c r="U307" s="607"/>
      <c r="V307" s="606"/>
      <c r="W307" s="669"/>
      <c r="X307" s="662"/>
      <c r="Y307" s="663"/>
      <c r="Z307" s="664"/>
      <c r="AA307" s="207">
        <f t="shared" si="49"/>
        <v>0</v>
      </c>
      <c r="AB307" s="388"/>
      <c r="AD307" s="228"/>
      <c r="BX307" s="219"/>
      <c r="BY307" s="219"/>
      <c r="BZ307" s="219"/>
      <c r="CA307" s="219"/>
      <c r="CB307" s="219"/>
      <c r="CC307" s="219"/>
      <c r="CD307" s="219"/>
      <c r="CE307" s="47"/>
      <c r="CF307" s="47"/>
      <c r="CG307" s="47"/>
      <c r="CH307" s="47"/>
      <c r="CI307" s="47"/>
      <c r="CJ307" s="47"/>
      <c r="CK307" s="47"/>
      <c r="CL307" s="47"/>
      <c r="CM307" s="47"/>
      <c r="CN307" s="47"/>
      <c r="CO307" s="47"/>
      <c r="CP307" s="47"/>
      <c r="CQ307" s="47"/>
    </row>
    <row r="308" spans="1:95" ht="27.95" customHeight="1" x14ac:dyDescent="0.2">
      <c r="A308" s="326"/>
      <c r="B308" s="43"/>
      <c r="C308" s="309" t="s">
        <v>940</v>
      </c>
      <c r="D308" s="651"/>
      <c r="E308" s="652"/>
      <c r="F308" s="651"/>
      <c r="G308" s="652"/>
      <c r="H308" s="651"/>
      <c r="I308" s="652"/>
      <c r="J308" s="651"/>
      <c r="K308" s="652"/>
      <c r="L308" s="651"/>
      <c r="M308" s="652"/>
      <c r="N308" s="651"/>
      <c r="O308" s="652"/>
      <c r="P308" s="651"/>
      <c r="Q308" s="652"/>
      <c r="R308" s="651"/>
      <c r="S308" s="652"/>
      <c r="T308" s="651"/>
      <c r="U308" s="652"/>
      <c r="V308" s="651"/>
      <c r="W308" s="705"/>
      <c r="X308" s="662"/>
      <c r="Y308" s="663"/>
      <c r="Z308" s="664"/>
      <c r="AA308" s="207">
        <f t="shared" si="49"/>
        <v>0</v>
      </c>
      <c r="AB308" s="388"/>
      <c r="AD308" s="228"/>
      <c r="BX308" s="219"/>
      <c r="BY308" s="219"/>
      <c r="BZ308" s="219"/>
      <c r="CA308" s="219"/>
      <c r="CB308" s="219"/>
      <c r="CC308" s="219"/>
      <c r="CD308" s="219"/>
      <c r="CE308" s="47"/>
      <c r="CF308" s="47"/>
      <c r="CG308" s="47"/>
      <c r="CH308" s="47"/>
      <c r="CI308" s="47"/>
      <c r="CJ308" s="47"/>
      <c r="CK308" s="47"/>
      <c r="CL308" s="47"/>
      <c r="CM308" s="47"/>
      <c r="CN308" s="47"/>
      <c r="CO308" s="47"/>
      <c r="CP308" s="47"/>
      <c r="CQ308" s="47"/>
    </row>
    <row r="309" spans="1:95" ht="27.95" customHeight="1" thickBot="1" x14ac:dyDescent="0.25">
      <c r="A309" s="324"/>
      <c r="B309" s="83"/>
      <c r="C309" s="515" t="s">
        <v>709</v>
      </c>
      <c r="D309" s="711"/>
      <c r="E309" s="712"/>
      <c r="F309" s="712"/>
      <c r="G309" s="712"/>
      <c r="H309" s="712"/>
      <c r="I309" s="712"/>
      <c r="J309" s="712"/>
      <c r="K309" s="712"/>
      <c r="L309" s="712"/>
      <c r="M309" s="712"/>
      <c r="N309" s="712"/>
      <c r="O309" s="712"/>
      <c r="P309" s="712"/>
      <c r="Q309" s="712"/>
      <c r="R309" s="712"/>
      <c r="S309" s="712"/>
      <c r="T309" s="712"/>
      <c r="U309" s="712"/>
      <c r="V309" s="712"/>
      <c r="W309" s="712"/>
      <c r="X309" s="714"/>
      <c r="Y309" s="715"/>
      <c r="Z309" s="716"/>
      <c r="AA309" s="39" t="str">
        <f>IF(AND(ISTEXT(D309),COUNTIF(D308:W308,"a")),1,IF(COUNTIF(D308:W308,"a"),0,""))</f>
        <v/>
      </c>
      <c r="AB309" s="388"/>
      <c r="AD309" s="228"/>
      <c r="BX309" s="219"/>
      <c r="BY309" s="219"/>
      <c r="BZ309" s="219"/>
      <c r="CA309" s="219"/>
      <c r="CB309" s="219"/>
      <c r="CC309" s="219"/>
      <c r="CD309" s="219"/>
      <c r="CE309" s="219"/>
      <c r="CF309" s="219"/>
      <c r="CG309" s="47"/>
      <c r="CH309" s="47"/>
      <c r="CI309" s="47"/>
      <c r="CJ309" s="47"/>
      <c r="CK309" s="47"/>
      <c r="CL309" s="47"/>
      <c r="CM309" s="47"/>
    </row>
    <row r="310" spans="1:95" ht="30" customHeight="1" x14ac:dyDescent="0.2">
      <c r="A310" s="316"/>
      <c r="B310" s="85"/>
      <c r="C310" s="514" t="s">
        <v>942</v>
      </c>
      <c r="D310" s="654"/>
      <c r="E310" s="654"/>
      <c r="F310" s="654"/>
      <c r="G310" s="654"/>
      <c r="H310" s="654"/>
      <c r="I310" s="654"/>
      <c r="J310" s="654"/>
      <c r="K310" s="654"/>
      <c r="L310" s="654"/>
      <c r="M310" s="654"/>
      <c r="N310" s="654"/>
      <c r="O310" s="654"/>
      <c r="P310" s="654"/>
      <c r="Q310" s="654"/>
      <c r="R310" s="654"/>
      <c r="S310" s="654"/>
      <c r="T310" s="654"/>
      <c r="U310" s="654"/>
      <c r="V310" s="654"/>
      <c r="W310" s="654"/>
      <c r="X310" s="654"/>
      <c r="Y310" s="654"/>
      <c r="Z310" s="713"/>
      <c r="AD310" s="228"/>
      <c r="BX310" s="219"/>
      <c r="BY310" s="219"/>
      <c r="BZ310" s="219"/>
      <c r="CA310" s="219"/>
      <c r="CB310" s="219"/>
      <c r="CC310" s="219"/>
      <c r="CD310" s="219"/>
      <c r="CE310" s="47"/>
      <c r="CF310" s="47"/>
      <c r="CG310" s="47"/>
      <c r="CH310" s="47"/>
      <c r="CI310" s="47"/>
      <c r="CJ310" s="47"/>
      <c r="CK310" s="47"/>
      <c r="CL310" s="47"/>
      <c r="CM310" s="47"/>
      <c r="CN310" s="47"/>
      <c r="CO310" s="47"/>
      <c r="CP310" s="47"/>
      <c r="CQ310" s="47"/>
    </row>
    <row r="311" spans="1:95" ht="45" customHeight="1" x14ac:dyDescent="0.2">
      <c r="A311" s="326" t="s">
        <v>515</v>
      </c>
      <c r="B311" s="510" t="s">
        <v>943</v>
      </c>
      <c r="C311" s="277" t="s">
        <v>1139</v>
      </c>
      <c r="D311" s="706"/>
      <c r="E311" s="707"/>
      <c r="F311" s="706"/>
      <c r="G311" s="707"/>
      <c r="H311" s="706"/>
      <c r="I311" s="707"/>
      <c r="J311" s="706"/>
      <c r="K311" s="707"/>
      <c r="L311" s="706"/>
      <c r="M311" s="707"/>
      <c r="N311" s="706"/>
      <c r="O311" s="707"/>
      <c r="P311" s="706"/>
      <c r="Q311" s="707"/>
      <c r="R311" s="706"/>
      <c r="S311" s="707"/>
      <c r="T311" s="706"/>
      <c r="U311" s="707"/>
      <c r="V311" s="706"/>
      <c r="W311" s="707"/>
      <c r="X311" s="390"/>
      <c r="Y311" s="391">
        <f t="shared" ref="Y311:Y320" si="50">IF(OR(D311="s",F311="s",H311="s",J311="s",L311="s",N311="s",P311="s",R311="s",T311="s",V311="s"), 0, IF(OR(D311="a",F311="a",H311="a",J311="a",L311="a",N311="a",P311="a",R311="a",T311="a",V311="a"),Z311,0))</f>
        <v>0</v>
      </c>
      <c r="Z311" s="486">
        <v>25</v>
      </c>
      <c r="AA311" s="207">
        <f>COUNTIF(D311:W311,"a")+COUNTIF(D311:W311,"s")</f>
        <v>0</v>
      </c>
      <c r="AB311" s="388"/>
      <c r="AD311" s="228"/>
      <c r="BX311" s="219"/>
      <c r="BY311" s="219"/>
      <c r="BZ311" s="219"/>
      <c r="CA311" s="219"/>
      <c r="CB311" s="219"/>
      <c r="CC311" s="219"/>
      <c r="CD311" s="219"/>
      <c r="CE311" s="47"/>
      <c r="CF311" s="47"/>
      <c r="CG311" s="47"/>
      <c r="CH311" s="47"/>
      <c r="CI311" s="47"/>
      <c r="CJ311" s="47"/>
      <c r="CK311" s="47"/>
      <c r="CL311" s="47"/>
      <c r="CM311" s="47"/>
      <c r="CN311" s="47"/>
      <c r="CO311" s="47"/>
      <c r="CP311" s="47"/>
      <c r="CQ311" s="47"/>
    </row>
    <row r="312" spans="1:95" ht="30" customHeight="1" x14ac:dyDescent="0.2">
      <c r="A312" s="326"/>
      <c r="B312" s="489"/>
      <c r="C312" s="392" t="s">
        <v>944</v>
      </c>
      <c r="D312" s="702" t="s">
        <v>864</v>
      </c>
      <c r="E312" s="703"/>
      <c r="F312" s="703"/>
      <c r="G312" s="703"/>
      <c r="H312" s="703"/>
      <c r="I312" s="703"/>
      <c r="J312" s="703"/>
      <c r="K312" s="703"/>
      <c r="L312" s="703"/>
      <c r="M312" s="703"/>
      <c r="N312" s="703"/>
      <c r="O312" s="703"/>
      <c r="P312" s="703"/>
      <c r="Q312" s="703"/>
      <c r="R312" s="703"/>
      <c r="S312" s="703"/>
      <c r="T312" s="703"/>
      <c r="U312" s="703"/>
      <c r="V312" s="703"/>
      <c r="W312" s="703"/>
      <c r="X312" s="703"/>
      <c r="Y312" s="703"/>
      <c r="Z312" s="704"/>
      <c r="AD312" s="228"/>
      <c r="BX312" s="219"/>
      <c r="BY312" s="219"/>
      <c r="BZ312" s="219"/>
      <c r="CA312" s="219"/>
      <c r="CB312" s="219"/>
      <c r="CC312" s="219"/>
      <c r="CD312" s="219"/>
      <c r="CE312" s="47"/>
      <c r="CF312" s="47"/>
      <c r="CG312" s="47"/>
      <c r="CH312" s="47"/>
      <c r="CI312" s="47"/>
      <c r="CJ312" s="47"/>
      <c r="CK312" s="47"/>
      <c r="CL312" s="47"/>
      <c r="CM312" s="47"/>
      <c r="CN312" s="47"/>
      <c r="CO312" s="47"/>
      <c r="CP312" s="47"/>
      <c r="CQ312" s="47"/>
    </row>
    <row r="313" spans="1:95" ht="27.95" customHeight="1" x14ac:dyDescent="0.2">
      <c r="A313" s="326"/>
      <c r="B313" s="490"/>
      <c r="C313" s="277" t="s">
        <v>945</v>
      </c>
      <c r="D313" s="612"/>
      <c r="E313" s="613"/>
      <c r="F313" s="612"/>
      <c r="G313" s="613"/>
      <c r="H313" s="612"/>
      <c r="I313" s="613"/>
      <c r="J313" s="612"/>
      <c r="K313" s="613"/>
      <c r="L313" s="612"/>
      <c r="M313" s="613"/>
      <c r="N313" s="612"/>
      <c r="O313" s="613"/>
      <c r="P313" s="612"/>
      <c r="Q313" s="613"/>
      <c r="R313" s="612"/>
      <c r="S313" s="613"/>
      <c r="T313" s="612"/>
      <c r="U313" s="613"/>
      <c r="V313" s="612"/>
      <c r="W313" s="658"/>
      <c r="X313" s="659"/>
      <c r="Y313" s="660"/>
      <c r="Z313" s="661"/>
      <c r="AA313" s="207">
        <f>IF(COUNTIF($D$311:$W$311,"s"),1,COUNTIF(D313:W313, "a"))</f>
        <v>0</v>
      </c>
      <c r="AB313" s="388"/>
      <c r="AD313" s="228"/>
      <c r="BX313" s="219"/>
      <c r="BY313" s="219"/>
      <c r="BZ313" s="219"/>
      <c r="CA313" s="219"/>
      <c r="CB313" s="219"/>
      <c r="CC313" s="219"/>
      <c r="CD313" s="219"/>
      <c r="CE313" s="47"/>
      <c r="CF313" s="47"/>
      <c r="CG313" s="47"/>
      <c r="CH313" s="47"/>
      <c r="CI313" s="47"/>
      <c r="CJ313" s="47"/>
      <c r="CK313" s="47"/>
      <c r="CL313" s="47"/>
      <c r="CM313" s="47"/>
      <c r="CN313" s="47"/>
      <c r="CO313" s="47"/>
      <c r="CP313" s="47"/>
      <c r="CQ313" s="47"/>
    </row>
    <row r="314" spans="1:95" ht="27.95" customHeight="1" x14ac:dyDescent="0.2">
      <c r="A314" s="326"/>
      <c r="B314" s="491"/>
      <c r="C314" s="277" t="s">
        <v>946</v>
      </c>
      <c r="D314" s="606"/>
      <c r="E314" s="607"/>
      <c r="F314" s="606"/>
      <c r="G314" s="607"/>
      <c r="H314" s="606"/>
      <c r="I314" s="607"/>
      <c r="J314" s="606"/>
      <c r="K314" s="607"/>
      <c r="L314" s="606"/>
      <c r="M314" s="607"/>
      <c r="N314" s="606"/>
      <c r="O314" s="607"/>
      <c r="P314" s="606"/>
      <c r="Q314" s="607"/>
      <c r="R314" s="606"/>
      <c r="S314" s="607"/>
      <c r="T314" s="606"/>
      <c r="U314" s="607"/>
      <c r="V314" s="606"/>
      <c r="W314" s="669"/>
      <c r="X314" s="662"/>
      <c r="Y314" s="663"/>
      <c r="Z314" s="664"/>
      <c r="AA314" s="207">
        <f t="shared" ref="AA314:AA318" si="51">IF(COUNTIF($D$311:$W$311,"s"),1,COUNTIF(D314:W314, "a"))</f>
        <v>0</v>
      </c>
      <c r="AB314" s="388"/>
      <c r="AD314" s="228"/>
      <c r="BX314" s="219"/>
      <c r="BY314" s="219"/>
      <c r="BZ314" s="219"/>
      <c r="CA314" s="219"/>
      <c r="CB314" s="219"/>
      <c r="CC314" s="219"/>
      <c r="CD314" s="219"/>
      <c r="CE314" s="47"/>
      <c r="CF314" s="47"/>
      <c r="CG314" s="47"/>
      <c r="CH314" s="47"/>
      <c r="CI314" s="47"/>
      <c r="CJ314" s="47"/>
      <c r="CK314" s="47"/>
      <c r="CL314" s="47"/>
      <c r="CM314" s="47"/>
      <c r="CN314" s="47"/>
      <c r="CO314" s="47"/>
      <c r="CP314" s="47"/>
      <c r="CQ314" s="47"/>
    </row>
    <row r="315" spans="1:95" ht="27.95" customHeight="1" x14ac:dyDescent="0.2">
      <c r="A315" s="317"/>
      <c r="B315" s="43"/>
      <c r="C315" s="153" t="s">
        <v>947</v>
      </c>
      <c r="D315" s="606"/>
      <c r="E315" s="607"/>
      <c r="F315" s="606"/>
      <c r="G315" s="607"/>
      <c r="H315" s="606"/>
      <c r="I315" s="607"/>
      <c r="J315" s="606"/>
      <c r="K315" s="607"/>
      <c r="L315" s="606"/>
      <c r="M315" s="607"/>
      <c r="N315" s="606"/>
      <c r="O315" s="607"/>
      <c r="P315" s="606"/>
      <c r="Q315" s="607"/>
      <c r="R315" s="606"/>
      <c r="S315" s="607"/>
      <c r="T315" s="606"/>
      <c r="U315" s="607"/>
      <c r="V315" s="606"/>
      <c r="W315" s="669"/>
      <c r="X315" s="662"/>
      <c r="Y315" s="663"/>
      <c r="Z315" s="664"/>
      <c r="AA315" s="207">
        <f t="shared" si="51"/>
        <v>0</v>
      </c>
      <c r="AB315" s="388"/>
      <c r="AD315" s="228"/>
      <c r="BX315" s="219"/>
      <c r="BY315" s="219"/>
      <c r="BZ315" s="219"/>
      <c r="CA315" s="219"/>
      <c r="CB315" s="219"/>
      <c r="CC315" s="219"/>
      <c r="CD315" s="219"/>
      <c r="CE315" s="47"/>
      <c r="CF315" s="47"/>
      <c r="CG315" s="47"/>
      <c r="CH315" s="47"/>
      <c r="CI315" s="47"/>
      <c r="CJ315" s="47"/>
      <c r="CK315" s="47"/>
      <c r="CL315" s="47"/>
      <c r="CM315" s="47"/>
      <c r="CN315" s="47"/>
      <c r="CO315" s="47"/>
      <c r="CP315" s="47"/>
      <c r="CQ315" s="47"/>
    </row>
    <row r="316" spans="1:95" ht="27.95" customHeight="1" x14ac:dyDescent="0.2">
      <c r="A316" s="326"/>
      <c r="B316" s="490"/>
      <c r="C316" s="153" t="s">
        <v>948</v>
      </c>
      <c r="D316" s="606"/>
      <c r="E316" s="607"/>
      <c r="F316" s="606"/>
      <c r="G316" s="607"/>
      <c r="H316" s="606"/>
      <c r="I316" s="607"/>
      <c r="J316" s="606"/>
      <c r="K316" s="607"/>
      <c r="L316" s="606"/>
      <c r="M316" s="607"/>
      <c r="N316" s="606"/>
      <c r="O316" s="607"/>
      <c r="P316" s="606"/>
      <c r="Q316" s="607"/>
      <c r="R316" s="606"/>
      <c r="S316" s="607"/>
      <c r="T316" s="606"/>
      <c r="U316" s="607"/>
      <c r="V316" s="606"/>
      <c r="W316" s="669"/>
      <c r="X316" s="662"/>
      <c r="Y316" s="663"/>
      <c r="Z316" s="664"/>
      <c r="AA316" s="207">
        <f t="shared" si="51"/>
        <v>0</v>
      </c>
      <c r="AB316" s="388"/>
      <c r="AD316" s="228"/>
      <c r="BX316" s="219"/>
      <c r="BY316" s="219"/>
      <c r="BZ316" s="219"/>
      <c r="CA316" s="219"/>
      <c r="CB316" s="219"/>
      <c r="CC316" s="219"/>
      <c r="CD316" s="219"/>
      <c r="CE316" s="47"/>
      <c r="CF316" s="47"/>
      <c r="CG316" s="47"/>
      <c r="CH316" s="47"/>
      <c r="CI316" s="47"/>
      <c r="CJ316" s="47"/>
      <c r="CK316" s="47"/>
      <c r="CL316" s="47"/>
      <c r="CM316" s="47"/>
      <c r="CN316" s="47"/>
      <c r="CO316" s="47"/>
      <c r="CP316" s="47"/>
      <c r="CQ316" s="47"/>
    </row>
    <row r="317" spans="1:95" ht="27.95" customHeight="1" x14ac:dyDescent="0.2">
      <c r="A317" s="326"/>
      <c r="B317" s="491"/>
      <c r="C317" s="277" t="s">
        <v>949</v>
      </c>
      <c r="D317" s="606"/>
      <c r="E317" s="607"/>
      <c r="F317" s="606"/>
      <c r="G317" s="607"/>
      <c r="H317" s="606"/>
      <c r="I317" s="607"/>
      <c r="J317" s="606"/>
      <c r="K317" s="607"/>
      <c r="L317" s="606"/>
      <c r="M317" s="607"/>
      <c r="N317" s="606"/>
      <c r="O317" s="607"/>
      <c r="P317" s="606"/>
      <c r="Q317" s="607"/>
      <c r="R317" s="606"/>
      <c r="S317" s="607"/>
      <c r="T317" s="606"/>
      <c r="U317" s="607"/>
      <c r="V317" s="606"/>
      <c r="W317" s="669"/>
      <c r="X317" s="662"/>
      <c r="Y317" s="663"/>
      <c r="Z317" s="664"/>
      <c r="AA317" s="207">
        <f t="shared" si="51"/>
        <v>0</v>
      </c>
      <c r="AB317" s="388"/>
      <c r="AD317" s="228"/>
      <c r="BX317" s="219"/>
      <c r="BY317" s="219"/>
      <c r="BZ317" s="219"/>
      <c r="CA317" s="219"/>
      <c r="CB317" s="219"/>
      <c r="CC317" s="219"/>
      <c r="CD317" s="219"/>
      <c r="CE317" s="47"/>
      <c r="CF317" s="47"/>
      <c r="CG317" s="47"/>
      <c r="CH317" s="47"/>
      <c r="CI317" s="47"/>
      <c r="CJ317" s="47"/>
      <c r="CK317" s="47"/>
      <c r="CL317" s="47"/>
      <c r="CM317" s="47"/>
      <c r="CN317" s="47"/>
      <c r="CO317" s="47"/>
      <c r="CP317" s="47"/>
      <c r="CQ317" s="47"/>
    </row>
    <row r="318" spans="1:95" ht="27.95" customHeight="1" x14ac:dyDescent="0.2">
      <c r="A318" s="317"/>
      <c r="B318" s="78"/>
      <c r="C318" s="153" t="s">
        <v>940</v>
      </c>
      <c r="D318" s="606"/>
      <c r="E318" s="607"/>
      <c r="F318" s="606"/>
      <c r="G318" s="607"/>
      <c r="H318" s="606"/>
      <c r="I318" s="607"/>
      <c r="J318" s="606"/>
      <c r="K318" s="607"/>
      <c r="L318" s="606"/>
      <c r="M318" s="607"/>
      <c r="N318" s="606"/>
      <c r="O318" s="607"/>
      <c r="P318" s="606"/>
      <c r="Q318" s="607"/>
      <c r="R318" s="606"/>
      <c r="S318" s="607"/>
      <c r="T318" s="606"/>
      <c r="U318" s="607"/>
      <c r="V318" s="606"/>
      <c r="W318" s="669"/>
      <c r="X318" s="662"/>
      <c r="Y318" s="663"/>
      <c r="Z318" s="664"/>
      <c r="AA318" s="207">
        <f t="shared" si="51"/>
        <v>0</v>
      </c>
      <c r="AB318" s="388"/>
      <c r="AD318" s="228"/>
      <c r="BX318" s="219"/>
      <c r="BY318" s="219"/>
      <c r="BZ318" s="219"/>
      <c r="CA318" s="219"/>
      <c r="CB318" s="219"/>
      <c r="CC318" s="219"/>
      <c r="CD318" s="219"/>
      <c r="CE318" s="47"/>
      <c r="CF318" s="47"/>
      <c r="CG318" s="47"/>
      <c r="CH318" s="47"/>
      <c r="CI318" s="47"/>
      <c r="CJ318" s="47"/>
      <c r="CK318" s="47"/>
      <c r="CL318" s="47"/>
      <c r="CM318" s="47"/>
      <c r="CN318" s="47"/>
      <c r="CO318" s="47"/>
      <c r="CP318" s="47"/>
      <c r="CQ318" s="47"/>
    </row>
    <row r="319" spans="1:95" ht="27.95" customHeight="1" x14ac:dyDescent="0.2">
      <c r="A319" s="326"/>
      <c r="B319" s="43"/>
      <c r="C319" s="420" t="s">
        <v>709</v>
      </c>
      <c r="D319" s="699"/>
      <c r="E319" s="700"/>
      <c r="F319" s="700"/>
      <c r="G319" s="700"/>
      <c r="H319" s="700"/>
      <c r="I319" s="700"/>
      <c r="J319" s="700"/>
      <c r="K319" s="700"/>
      <c r="L319" s="700"/>
      <c r="M319" s="700"/>
      <c r="N319" s="700"/>
      <c r="O319" s="700"/>
      <c r="P319" s="700"/>
      <c r="Q319" s="700"/>
      <c r="R319" s="700"/>
      <c r="S319" s="700"/>
      <c r="T319" s="700"/>
      <c r="U319" s="700"/>
      <c r="V319" s="700"/>
      <c r="W319" s="700"/>
      <c r="X319" s="708"/>
      <c r="Y319" s="709"/>
      <c r="Z319" s="710"/>
      <c r="AA319" s="39" t="str">
        <f>IF(AND(ISTEXT(D319),COUNTIF(D318:W318,"a")),1,IF(COUNTIF(D318:W318,"a"),0,""))</f>
        <v/>
      </c>
      <c r="AB319" s="388"/>
      <c r="AD319" s="228"/>
      <c r="BX319" s="219"/>
      <c r="BY319" s="219"/>
      <c r="BZ319" s="219"/>
      <c r="CA319" s="219"/>
      <c r="CB319" s="219"/>
      <c r="CC319" s="219"/>
      <c r="CD319" s="219"/>
      <c r="CE319" s="219"/>
      <c r="CF319" s="219"/>
      <c r="CG319" s="47"/>
      <c r="CH319" s="47"/>
      <c r="CI319" s="47"/>
      <c r="CJ319" s="47"/>
      <c r="CK319" s="47"/>
      <c r="CL319" s="47"/>
      <c r="CM319" s="47"/>
    </row>
    <row r="320" spans="1:95" ht="45" customHeight="1" x14ac:dyDescent="0.2">
      <c r="A320" s="326" t="s">
        <v>515</v>
      </c>
      <c r="B320" s="510" t="s">
        <v>950</v>
      </c>
      <c r="C320" s="277" t="s">
        <v>1140</v>
      </c>
      <c r="D320" s="706"/>
      <c r="E320" s="707"/>
      <c r="F320" s="706"/>
      <c r="G320" s="707"/>
      <c r="H320" s="706"/>
      <c r="I320" s="707"/>
      <c r="J320" s="706"/>
      <c r="K320" s="707"/>
      <c r="L320" s="706"/>
      <c r="M320" s="707"/>
      <c r="N320" s="706"/>
      <c r="O320" s="707"/>
      <c r="P320" s="706"/>
      <c r="Q320" s="707"/>
      <c r="R320" s="706"/>
      <c r="S320" s="707"/>
      <c r="T320" s="706"/>
      <c r="U320" s="707"/>
      <c r="V320" s="706"/>
      <c r="W320" s="707"/>
      <c r="X320" s="390"/>
      <c r="Y320" s="391">
        <f t="shared" si="50"/>
        <v>0</v>
      </c>
      <c r="Z320" s="486">
        <v>25</v>
      </c>
      <c r="AA320" s="207">
        <f>COUNTIF(D320:W320,"a")+COUNTIF(D320:W320,"s")</f>
        <v>0</v>
      </c>
      <c r="AB320" s="388"/>
      <c r="AD320" s="228"/>
      <c r="BX320" s="219"/>
      <c r="BY320" s="219"/>
      <c r="BZ320" s="219"/>
      <c r="CA320" s="219"/>
      <c r="CB320" s="219"/>
      <c r="CC320" s="219"/>
      <c r="CD320" s="219"/>
      <c r="CE320" s="47"/>
      <c r="CF320" s="47"/>
      <c r="CG320" s="47"/>
      <c r="CH320" s="47"/>
      <c r="CI320" s="47"/>
      <c r="CJ320" s="47"/>
      <c r="CK320" s="47"/>
      <c r="CL320" s="47"/>
      <c r="CM320" s="47"/>
      <c r="CN320" s="47"/>
      <c r="CO320" s="47"/>
      <c r="CP320" s="47"/>
      <c r="CQ320" s="47"/>
    </row>
    <row r="321" spans="1:95" ht="30" customHeight="1" x14ac:dyDescent="0.2">
      <c r="A321" s="326"/>
      <c r="B321" s="489"/>
      <c r="C321" s="392" t="s">
        <v>944</v>
      </c>
      <c r="D321" s="702" t="s">
        <v>864</v>
      </c>
      <c r="E321" s="703"/>
      <c r="F321" s="703"/>
      <c r="G321" s="703"/>
      <c r="H321" s="703"/>
      <c r="I321" s="703"/>
      <c r="J321" s="703"/>
      <c r="K321" s="703"/>
      <c r="L321" s="703"/>
      <c r="M321" s="703"/>
      <c r="N321" s="703"/>
      <c r="O321" s="703"/>
      <c r="P321" s="703"/>
      <c r="Q321" s="703"/>
      <c r="R321" s="703"/>
      <c r="S321" s="703"/>
      <c r="T321" s="703"/>
      <c r="U321" s="703"/>
      <c r="V321" s="703"/>
      <c r="W321" s="703"/>
      <c r="X321" s="703"/>
      <c r="Y321" s="703"/>
      <c r="Z321" s="704"/>
      <c r="AD321" s="228"/>
      <c r="BX321" s="219"/>
      <c r="BY321" s="219"/>
      <c r="BZ321" s="219"/>
      <c r="CA321" s="219"/>
      <c r="CB321" s="219"/>
      <c r="CC321" s="219"/>
      <c r="CD321" s="219"/>
      <c r="CE321" s="47"/>
      <c r="CF321" s="47"/>
      <c r="CG321" s="47"/>
      <c r="CH321" s="47"/>
      <c r="CI321" s="47"/>
      <c r="CJ321" s="47"/>
      <c r="CK321" s="47"/>
      <c r="CL321" s="47"/>
      <c r="CM321" s="47"/>
      <c r="CN321" s="47"/>
      <c r="CO321" s="47"/>
      <c r="CP321" s="47"/>
      <c r="CQ321" s="47"/>
    </row>
    <row r="322" spans="1:95" ht="27.95" customHeight="1" x14ac:dyDescent="0.2">
      <c r="A322" s="326"/>
      <c r="B322" s="490"/>
      <c r="C322" s="277" t="s">
        <v>945</v>
      </c>
      <c r="D322" s="612"/>
      <c r="E322" s="613"/>
      <c r="F322" s="612"/>
      <c r="G322" s="613"/>
      <c r="H322" s="612"/>
      <c r="I322" s="613"/>
      <c r="J322" s="612"/>
      <c r="K322" s="613"/>
      <c r="L322" s="612"/>
      <c r="M322" s="613"/>
      <c r="N322" s="612"/>
      <c r="O322" s="613"/>
      <c r="P322" s="612"/>
      <c r="Q322" s="613"/>
      <c r="R322" s="612"/>
      <c r="S322" s="613"/>
      <c r="T322" s="612"/>
      <c r="U322" s="613"/>
      <c r="V322" s="612"/>
      <c r="W322" s="658"/>
      <c r="X322" s="659"/>
      <c r="Y322" s="660"/>
      <c r="Z322" s="661"/>
      <c r="AA322" s="207">
        <f>IF(COUNTIF($D$320:$W$320,"s"),1,COUNTIF(D322:W322, "a"))</f>
        <v>0</v>
      </c>
      <c r="AB322" s="388"/>
      <c r="AD322" s="228"/>
      <c r="BX322" s="219"/>
      <c r="BY322" s="219"/>
      <c r="BZ322" s="219"/>
      <c r="CA322" s="219"/>
      <c r="CB322" s="219"/>
      <c r="CC322" s="219"/>
      <c r="CD322" s="219"/>
      <c r="CE322" s="47"/>
      <c r="CF322" s="47"/>
      <c r="CG322" s="47"/>
      <c r="CH322" s="47"/>
      <c r="CI322" s="47"/>
      <c r="CJ322" s="47"/>
      <c r="CK322" s="47"/>
      <c r="CL322" s="47"/>
      <c r="CM322" s="47"/>
      <c r="CN322" s="47"/>
      <c r="CO322" s="47"/>
      <c r="CP322" s="47"/>
      <c r="CQ322" s="47"/>
    </row>
    <row r="323" spans="1:95" ht="27.95" customHeight="1" x14ac:dyDescent="0.2">
      <c r="A323" s="326"/>
      <c r="B323" s="491"/>
      <c r="C323" s="277" t="s">
        <v>946</v>
      </c>
      <c r="D323" s="606"/>
      <c r="E323" s="607"/>
      <c r="F323" s="606"/>
      <c r="G323" s="607"/>
      <c r="H323" s="606"/>
      <c r="I323" s="607"/>
      <c r="J323" s="606"/>
      <c r="K323" s="607"/>
      <c r="L323" s="606"/>
      <c r="M323" s="607"/>
      <c r="N323" s="606"/>
      <c r="O323" s="607"/>
      <c r="P323" s="606"/>
      <c r="Q323" s="607"/>
      <c r="R323" s="606"/>
      <c r="S323" s="607"/>
      <c r="T323" s="606"/>
      <c r="U323" s="607"/>
      <c r="V323" s="606"/>
      <c r="W323" s="669"/>
      <c r="X323" s="662"/>
      <c r="Y323" s="663"/>
      <c r="Z323" s="664"/>
      <c r="AA323" s="207">
        <f t="shared" ref="AA323:AA327" si="52">IF(COUNTIF($D$320:$W$320,"s"),1,COUNTIF(D323:W323, "a"))</f>
        <v>0</v>
      </c>
      <c r="AB323" s="388"/>
      <c r="AD323" s="228"/>
      <c r="BX323" s="219"/>
      <c r="BY323" s="219"/>
      <c r="BZ323" s="219"/>
      <c r="CA323" s="219"/>
      <c r="CB323" s="219"/>
      <c r="CC323" s="219"/>
      <c r="CD323" s="219"/>
      <c r="CE323" s="47"/>
      <c r="CF323" s="47"/>
      <c r="CG323" s="47"/>
      <c r="CH323" s="47"/>
      <c r="CI323" s="47"/>
      <c r="CJ323" s="47"/>
      <c r="CK323" s="47"/>
      <c r="CL323" s="47"/>
      <c r="CM323" s="47"/>
      <c r="CN323" s="47"/>
      <c r="CO323" s="47"/>
      <c r="CP323" s="47"/>
      <c r="CQ323" s="47"/>
    </row>
    <row r="324" spans="1:95" ht="27.95" customHeight="1" x14ac:dyDescent="0.2">
      <c r="A324" s="317"/>
      <c r="B324" s="43"/>
      <c r="C324" s="153" t="s">
        <v>947</v>
      </c>
      <c r="D324" s="606"/>
      <c r="E324" s="607"/>
      <c r="F324" s="606"/>
      <c r="G324" s="607"/>
      <c r="H324" s="606"/>
      <c r="I324" s="607"/>
      <c r="J324" s="606"/>
      <c r="K324" s="607"/>
      <c r="L324" s="606"/>
      <c r="M324" s="607"/>
      <c r="N324" s="606"/>
      <c r="O324" s="607"/>
      <c r="P324" s="606"/>
      <c r="Q324" s="607"/>
      <c r="R324" s="606"/>
      <c r="S324" s="607"/>
      <c r="T324" s="606"/>
      <c r="U324" s="607"/>
      <c r="V324" s="606"/>
      <c r="W324" s="669"/>
      <c r="X324" s="662"/>
      <c r="Y324" s="663"/>
      <c r="Z324" s="664"/>
      <c r="AA324" s="207">
        <f t="shared" si="52"/>
        <v>0</v>
      </c>
      <c r="AB324" s="388"/>
      <c r="AD324" s="228"/>
      <c r="BX324" s="219"/>
      <c r="BY324" s="219"/>
      <c r="BZ324" s="219"/>
      <c r="CA324" s="219"/>
      <c r="CB324" s="219"/>
      <c r="CC324" s="219"/>
      <c r="CD324" s="219"/>
      <c r="CE324" s="47"/>
      <c r="CF324" s="47"/>
      <c r="CG324" s="47"/>
      <c r="CH324" s="47"/>
      <c r="CI324" s="47"/>
      <c r="CJ324" s="47"/>
      <c r="CK324" s="47"/>
      <c r="CL324" s="47"/>
      <c r="CM324" s="47"/>
      <c r="CN324" s="47"/>
      <c r="CO324" s="47"/>
      <c r="CP324" s="47"/>
      <c r="CQ324" s="47"/>
    </row>
    <row r="325" spans="1:95" ht="27.95" customHeight="1" x14ac:dyDescent="0.2">
      <c r="A325" s="326"/>
      <c r="B325" s="490"/>
      <c r="C325" s="153" t="s">
        <v>948</v>
      </c>
      <c r="D325" s="606"/>
      <c r="E325" s="607"/>
      <c r="F325" s="606"/>
      <c r="G325" s="607"/>
      <c r="H325" s="606"/>
      <c r="I325" s="607"/>
      <c r="J325" s="606"/>
      <c r="K325" s="607"/>
      <c r="L325" s="606"/>
      <c r="M325" s="607"/>
      <c r="N325" s="606"/>
      <c r="O325" s="607"/>
      <c r="P325" s="606"/>
      <c r="Q325" s="607"/>
      <c r="R325" s="606"/>
      <c r="S325" s="607"/>
      <c r="T325" s="606"/>
      <c r="U325" s="607"/>
      <c r="V325" s="606"/>
      <c r="W325" s="669"/>
      <c r="X325" s="662"/>
      <c r="Y325" s="663"/>
      <c r="Z325" s="664"/>
      <c r="AA325" s="207">
        <f t="shared" si="52"/>
        <v>0</v>
      </c>
      <c r="AB325" s="388"/>
      <c r="AD325" s="228"/>
      <c r="BX325" s="219"/>
      <c r="BY325" s="219"/>
      <c r="BZ325" s="219"/>
      <c r="CA325" s="219"/>
      <c r="CB325" s="219"/>
      <c r="CC325" s="219"/>
      <c r="CD325" s="219"/>
      <c r="CE325" s="47"/>
      <c r="CF325" s="47"/>
      <c r="CG325" s="47"/>
      <c r="CH325" s="47"/>
      <c r="CI325" s="47"/>
      <c r="CJ325" s="47"/>
      <c r="CK325" s="47"/>
      <c r="CL325" s="47"/>
      <c r="CM325" s="47"/>
      <c r="CN325" s="47"/>
      <c r="CO325" s="47"/>
      <c r="CP325" s="47"/>
      <c r="CQ325" s="47"/>
    </row>
    <row r="326" spans="1:95" ht="27.95" customHeight="1" x14ac:dyDescent="0.2">
      <c r="A326" s="326"/>
      <c r="B326" s="491"/>
      <c r="C326" s="277" t="s">
        <v>949</v>
      </c>
      <c r="D326" s="606"/>
      <c r="E326" s="607"/>
      <c r="F326" s="606"/>
      <c r="G326" s="607"/>
      <c r="H326" s="606"/>
      <c r="I326" s="607"/>
      <c r="J326" s="606"/>
      <c r="K326" s="607"/>
      <c r="L326" s="606"/>
      <c r="M326" s="607"/>
      <c r="N326" s="606"/>
      <c r="O326" s="607"/>
      <c r="P326" s="606"/>
      <c r="Q326" s="607"/>
      <c r="R326" s="606"/>
      <c r="S326" s="607"/>
      <c r="T326" s="606"/>
      <c r="U326" s="607"/>
      <c r="V326" s="606"/>
      <c r="W326" s="669"/>
      <c r="X326" s="662"/>
      <c r="Y326" s="663"/>
      <c r="Z326" s="664"/>
      <c r="AA326" s="207">
        <f t="shared" si="52"/>
        <v>0</v>
      </c>
      <c r="AB326" s="388"/>
      <c r="AD326" s="228"/>
      <c r="BX326" s="219"/>
      <c r="BY326" s="219"/>
      <c r="BZ326" s="219"/>
      <c r="CA326" s="219"/>
      <c r="CB326" s="219"/>
      <c r="CC326" s="219"/>
      <c r="CD326" s="219"/>
      <c r="CE326" s="47"/>
      <c r="CF326" s="47"/>
      <c r="CG326" s="47"/>
      <c r="CH326" s="47"/>
      <c r="CI326" s="47"/>
      <c r="CJ326" s="47"/>
      <c r="CK326" s="47"/>
      <c r="CL326" s="47"/>
      <c r="CM326" s="47"/>
      <c r="CN326" s="47"/>
      <c r="CO326" s="47"/>
      <c r="CP326" s="47"/>
      <c r="CQ326" s="47"/>
    </row>
    <row r="327" spans="1:95" ht="27.95" customHeight="1" x14ac:dyDescent="0.2">
      <c r="A327" s="317"/>
      <c r="B327" s="78"/>
      <c r="C327" s="153" t="s">
        <v>940</v>
      </c>
      <c r="D327" s="651"/>
      <c r="E327" s="652"/>
      <c r="F327" s="651"/>
      <c r="G327" s="652"/>
      <c r="H327" s="651"/>
      <c r="I327" s="652"/>
      <c r="J327" s="651"/>
      <c r="K327" s="652"/>
      <c r="L327" s="651"/>
      <c r="M327" s="652"/>
      <c r="N327" s="651"/>
      <c r="O327" s="652"/>
      <c r="P327" s="651"/>
      <c r="Q327" s="652"/>
      <c r="R327" s="651"/>
      <c r="S327" s="652"/>
      <c r="T327" s="651"/>
      <c r="U327" s="652"/>
      <c r="V327" s="651"/>
      <c r="W327" s="705"/>
      <c r="X327" s="662"/>
      <c r="Y327" s="663"/>
      <c r="Z327" s="664"/>
      <c r="AA327" s="207">
        <f t="shared" si="52"/>
        <v>0</v>
      </c>
      <c r="AB327" s="388"/>
      <c r="AD327" s="228"/>
      <c r="BX327" s="219"/>
      <c r="BY327" s="219"/>
      <c r="BZ327" s="219"/>
      <c r="CA327" s="219"/>
      <c r="CB327" s="219"/>
      <c r="CC327" s="219"/>
      <c r="CD327" s="219"/>
      <c r="CE327" s="47"/>
      <c r="CF327" s="47"/>
      <c r="CG327" s="47"/>
      <c r="CH327" s="47"/>
      <c r="CI327" s="47"/>
      <c r="CJ327" s="47"/>
      <c r="CK327" s="47"/>
      <c r="CL327" s="47"/>
      <c r="CM327" s="47"/>
      <c r="CN327" s="47"/>
      <c r="CO327" s="47"/>
      <c r="CP327" s="47"/>
      <c r="CQ327" s="47"/>
    </row>
    <row r="328" spans="1:95" ht="27.95" customHeight="1" x14ac:dyDescent="0.2">
      <c r="A328" s="326"/>
      <c r="B328" s="43"/>
      <c r="C328" s="420" t="s">
        <v>709</v>
      </c>
      <c r="D328" s="699"/>
      <c r="E328" s="700"/>
      <c r="F328" s="700"/>
      <c r="G328" s="700"/>
      <c r="H328" s="700"/>
      <c r="I328" s="700"/>
      <c r="J328" s="700"/>
      <c r="K328" s="700"/>
      <c r="L328" s="700"/>
      <c r="M328" s="700"/>
      <c r="N328" s="700"/>
      <c r="O328" s="700"/>
      <c r="P328" s="700"/>
      <c r="Q328" s="700"/>
      <c r="R328" s="700"/>
      <c r="S328" s="700"/>
      <c r="T328" s="700"/>
      <c r="U328" s="700"/>
      <c r="V328" s="700"/>
      <c r="W328" s="700"/>
      <c r="X328" s="708"/>
      <c r="Y328" s="709"/>
      <c r="Z328" s="710"/>
      <c r="AA328" s="39" t="str">
        <f>IF(AND(ISTEXT(D328),COUNTIF(D327:W327,"a")),1,IF(COUNTIF(D327:W327,"a"),0,""))</f>
        <v/>
      </c>
      <c r="AB328" s="388"/>
      <c r="AD328" s="228"/>
      <c r="BX328" s="219"/>
      <c r="BY328" s="219"/>
      <c r="BZ328" s="219"/>
      <c r="CA328" s="219"/>
      <c r="CB328" s="219"/>
      <c r="CC328" s="219"/>
      <c r="CD328" s="219"/>
      <c r="CE328" s="219"/>
      <c r="CF328" s="219"/>
      <c r="CG328" s="47"/>
      <c r="CH328" s="47"/>
      <c r="CI328" s="47"/>
      <c r="CJ328" s="47"/>
      <c r="CK328" s="47"/>
      <c r="CL328" s="47"/>
      <c r="CM328" s="47"/>
    </row>
    <row r="329" spans="1:95" ht="45" customHeight="1" x14ac:dyDescent="0.2">
      <c r="A329" s="326"/>
      <c r="B329" s="510" t="s">
        <v>951</v>
      </c>
      <c r="C329" s="277" t="s">
        <v>952</v>
      </c>
      <c r="D329" s="606"/>
      <c r="E329" s="607"/>
      <c r="F329" s="606"/>
      <c r="G329" s="607"/>
      <c r="H329" s="606"/>
      <c r="I329" s="607"/>
      <c r="J329" s="606"/>
      <c r="K329" s="607"/>
      <c r="L329" s="606"/>
      <c r="M329" s="607"/>
      <c r="N329" s="606"/>
      <c r="O329" s="607"/>
      <c r="P329" s="606"/>
      <c r="Q329" s="607"/>
      <c r="R329" s="606"/>
      <c r="S329" s="607"/>
      <c r="T329" s="606"/>
      <c r="U329" s="607"/>
      <c r="V329" s="606"/>
      <c r="W329" s="607"/>
      <c r="X329" s="516"/>
      <c r="Y329" s="30">
        <f t="shared" ref="Y329" si="53">IF(OR(D329="s",F329="s",H329="s",J329="s",L329="s",N329="s",P329="s",R329="s",T329="s",V329="s"), 0, IF(OR(D329="a",F329="a",H329="a",J329="a",L329="a",N329="a",P329="a",R329="a",T329="a",V329="a"),Z329,0))</f>
        <v>0</v>
      </c>
      <c r="Z329" s="329">
        <v>25</v>
      </c>
      <c r="AA329" s="207">
        <f>COUNTIF(D329:W329,"a")+COUNTIF(D329:W329,"s")</f>
        <v>0</v>
      </c>
      <c r="AB329" s="388"/>
      <c r="AD329" s="228"/>
      <c r="BX329" s="219"/>
      <c r="BY329" s="219"/>
      <c r="BZ329" s="219"/>
      <c r="CA329" s="219"/>
      <c r="CB329" s="219"/>
      <c r="CC329" s="219"/>
      <c r="CD329" s="219"/>
      <c r="CE329" s="47"/>
      <c r="CF329" s="47"/>
      <c r="CG329" s="47"/>
      <c r="CH329" s="47"/>
      <c r="CI329" s="47"/>
      <c r="CJ329" s="47"/>
      <c r="CK329" s="47"/>
      <c r="CL329" s="47"/>
      <c r="CM329" s="47"/>
      <c r="CN329" s="47"/>
      <c r="CO329" s="47"/>
      <c r="CP329" s="47"/>
      <c r="CQ329" s="47"/>
    </row>
    <row r="330" spans="1:95" ht="30" customHeight="1" x14ac:dyDescent="0.2">
      <c r="A330" s="326"/>
      <c r="B330" s="489"/>
      <c r="C330" s="392" t="s">
        <v>953</v>
      </c>
      <c r="D330" s="702" t="s">
        <v>864</v>
      </c>
      <c r="E330" s="703"/>
      <c r="F330" s="703"/>
      <c r="G330" s="703"/>
      <c r="H330" s="703"/>
      <c r="I330" s="703"/>
      <c r="J330" s="703"/>
      <c r="K330" s="703"/>
      <c r="L330" s="703"/>
      <c r="M330" s="703"/>
      <c r="N330" s="703"/>
      <c r="O330" s="703"/>
      <c r="P330" s="703"/>
      <c r="Q330" s="703"/>
      <c r="R330" s="703"/>
      <c r="S330" s="703"/>
      <c r="T330" s="703"/>
      <c r="U330" s="703"/>
      <c r="V330" s="703"/>
      <c r="W330" s="703"/>
      <c r="X330" s="703"/>
      <c r="Y330" s="703"/>
      <c r="Z330" s="704"/>
      <c r="AD330" s="228"/>
      <c r="BX330" s="219"/>
      <c r="BY330" s="219"/>
      <c r="BZ330" s="219"/>
      <c r="CA330" s="219"/>
      <c r="CB330" s="219"/>
      <c r="CC330" s="219"/>
      <c r="CD330" s="219"/>
      <c r="CE330" s="47"/>
      <c r="CF330" s="47"/>
      <c r="CG330" s="47"/>
      <c r="CH330" s="47"/>
      <c r="CI330" s="47"/>
      <c r="CJ330" s="47"/>
      <c r="CK330" s="47"/>
      <c r="CL330" s="47"/>
      <c r="CM330" s="47"/>
      <c r="CN330" s="47"/>
      <c r="CO330" s="47"/>
      <c r="CP330" s="47"/>
      <c r="CQ330" s="47"/>
    </row>
    <row r="331" spans="1:95" ht="27.95" customHeight="1" x14ac:dyDescent="0.2">
      <c r="A331" s="326"/>
      <c r="B331" s="490"/>
      <c r="C331" s="277" t="s">
        <v>954</v>
      </c>
      <c r="D331" s="612"/>
      <c r="E331" s="613"/>
      <c r="F331" s="612"/>
      <c r="G331" s="613"/>
      <c r="H331" s="612"/>
      <c r="I331" s="613"/>
      <c r="J331" s="612"/>
      <c r="K331" s="613"/>
      <c r="L331" s="612"/>
      <c r="M331" s="613"/>
      <c r="N331" s="612"/>
      <c r="O331" s="613"/>
      <c r="P331" s="612"/>
      <c r="Q331" s="613"/>
      <c r="R331" s="612"/>
      <c r="S331" s="613"/>
      <c r="T331" s="612"/>
      <c r="U331" s="613"/>
      <c r="V331" s="612"/>
      <c r="W331" s="658"/>
      <c r="X331" s="659"/>
      <c r="Y331" s="660"/>
      <c r="Z331" s="661"/>
      <c r="AA331" s="207">
        <f>IF(COUNTIF($D$329:$W$329,"s"),1,COUNTIF(D331:W331, "a"))</f>
        <v>0</v>
      </c>
      <c r="AB331" s="388"/>
      <c r="AD331" s="228"/>
      <c r="BX331" s="219"/>
      <c r="BY331" s="219"/>
      <c r="BZ331" s="219"/>
      <c r="CA331" s="219"/>
      <c r="CB331" s="219"/>
      <c r="CC331" s="219"/>
      <c r="CD331" s="219"/>
      <c r="CE331" s="47"/>
      <c r="CF331" s="47"/>
      <c r="CG331" s="47"/>
      <c r="CH331" s="47"/>
      <c r="CI331" s="47"/>
      <c r="CJ331" s="47"/>
      <c r="CK331" s="47"/>
      <c r="CL331" s="47"/>
      <c r="CM331" s="47"/>
      <c r="CN331" s="47"/>
      <c r="CO331" s="47"/>
      <c r="CP331" s="47"/>
      <c r="CQ331" s="47"/>
    </row>
    <row r="332" spans="1:95" ht="27.95" customHeight="1" x14ac:dyDescent="0.2">
      <c r="A332" s="326"/>
      <c r="B332" s="491"/>
      <c r="C332" s="277" t="s">
        <v>955</v>
      </c>
      <c r="D332" s="606"/>
      <c r="E332" s="607"/>
      <c r="F332" s="606"/>
      <c r="G332" s="607"/>
      <c r="H332" s="606"/>
      <c r="I332" s="607"/>
      <c r="J332" s="606"/>
      <c r="K332" s="607"/>
      <c r="L332" s="606"/>
      <c r="M332" s="607"/>
      <c r="N332" s="606"/>
      <c r="O332" s="607"/>
      <c r="P332" s="606"/>
      <c r="Q332" s="607"/>
      <c r="R332" s="606"/>
      <c r="S332" s="607"/>
      <c r="T332" s="606"/>
      <c r="U332" s="607"/>
      <c r="V332" s="606"/>
      <c r="W332" s="669"/>
      <c r="X332" s="662"/>
      <c r="Y332" s="663"/>
      <c r="Z332" s="664"/>
      <c r="AA332" s="207">
        <f t="shared" ref="AA332:AA333" si="54">IF(COUNTIF($D$329:$W$329,"s"),1,COUNTIF(D332:W332, "a"))</f>
        <v>0</v>
      </c>
      <c r="AB332" s="388"/>
      <c r="AD332" s="228"/>
      <c r="BX332" s="219"/>
      <c r="BY332" s="219"/>
      <c r="BZ332" s="219"/>
      <c r="CA332" s="219"/>
      <c r="CB332" s="219"/>
      <c r="CC332" s="219"/>
      <c r="CD332" s="219"/>
      <c r="CE332" s="47"/>
      <c r="CF332" s="47"/>
      <c r="CG332" s="47"/>
      <c r="CH332" s="47"/>
      <c r="CI332" s="47"/>
      <c r="CJ332" s="47"/>
      <c r="CK332" s="47"/>
      <c r="CL332" s="47"/>
      <c r="CM332" s="47"/>
      <c r="CN332" s="47"/>
      <c r="CO332" s="47"/>
      <c r="CP332" s="47"/>
      <c r="CQ332" s="47"/>
    </row>
    <row r="333" spans="1:95" ht="27.95" customHeight="1" x14ac:dyDescent="0.2">
      <c r="A333" s="317"/>
      <c r="B333" s="78"/>
      <c r="C333" s="153" t="s">
        <v>940</v>
      </c>
      <c r="D333" s="606"/>
      <c r="E333" s="607"/>
      <c r="F333" s="606"/>
      <c r="G333" s="607"/>
      <c r="H333" s="606"/>
      <c r="I333" s="607"/>
      <c r="J333" s="606"/>
      <c r="K333" s="607"/>
      <c r="L333" s="606"/>
      <c r="M333" s="607"/>
      <c r="N333" s="606"/>
      <c r="O333" s="607"/>
      <c r="P333" s="606"/>
      <c r="Q333" s="607"/>
      <c r="R333" s="606"/>
      <c r="S333" s="607"/>
      <c r="T333" s="606"/>
      <c r="U333" s="607"/>
      <c r="V333" s="606"/>
      <c r="W333" s="669"/>
      <c r="X333" s="662"/>
      <c r="Y333" s="663"/>
      <c r="Z333" s="664"/>
      <c r="AA333" s="207">
        <f t="shared" si="54"/>
        <v>0</v>
      </c>
      <c r="AB333" s="388"/>
      <c r="AD333" s="228"/>
      <c r="BX333" s="219"/>
      <c r="BY333" s="219"/>
      <c r="BZ333" s="219"/>
      <c r="CA333" s="219"/>
      <c r="CB333" s="219"/>
      <c r="CC333" s="219"/>
      <c r="CD333" s="219"/>
      <c r="CE333" s="47"/>
      <c r="CF333" s="47"/>
      <c r="CG333" s="47"/>
      <c r="CH333" s="47"/>
      <c r="CI333" s="47"/>
      <c r="CJ333" s="47"/>
      <c r="CK333" s="47"/>
      <c r="CL333" s="47"/>
      <c r="CM333" s="47"/>
      <c r="CN333" s="47"/>
      <c r="CO333" s="47"/>
      <c r="CP333" s="47"/>
      <c r="CQ333" s="47"/>
    </row>
    <row r="334" spans="1:95" ht="27.95" customHeight="1" x14ac:dyDescent="0.2">
      <c r="A334" s="326"/>
      <c r="B334" s="43"/>
      <c r="C334" s="420" t="s">
        <v>956</v>
      </c>
      <c r="D334" s="699"/>
      <c r="E334" s="700"/>
      <c r="F334" s="700"/>
      <c r="G334" s="700"/>
      <c r="H334" s="700"/>
      <c r="I334" s="700"/>
      <c r="J334" s="700"/>
      <c r="K334" s="700"/>
      <c r="L334" s="700"/>
      <c r="M334" s="700"/>
      <c r="N334" s="700"/>
      <c r="O334" s="700"/>
      <c r="P334" s="700"/>
      <c r="Q334" s="700"/>
      <c r="R334" s="700"/>
      <c r="S334" s="700"/>
      <c r="T334" s="700"/>
      <c r="U334" s="700"/>
      <c r="V334" s="700"/>
      <c r="W334" s="700"/>
      <c r="X334" s="662"/>
      <c r="Y334" s="663"/>
      <c r="Z334" s="664"/>
      <c r="AA334" s="39" t="str">
        <f>IF(AND(ISTEXT(D334),COUNTIF(D331:W331,"a")),1,IF(COUNTIF(D331:W331,"a"),0,""))</f>
        <v/>
      </c>
      <c r="AB334" s="388"/>
      <c r="AD334" s="228"/>
      <c r="BX334" s="219"/>
      <c r="BY334" s="219"/>
      <c r="BZ334" s="219"/>
      <c r="CA334" s="219"/>
      <c r="CB334" s="219"/>
      <c r="CC334" s="219"/>
      <c r="CD334" s="219"/>
      <c r="CE334" s="219"/>
      <c r="CF334" s="219"/>
      <c r="CG334" s="47"/>
      <c r="CH334" s="47"/>
      <c r="CI334" s="47"/>
      <c r="CJ334" s="47"/>
      <c r="CK334" s="47"/>
      <c r="CL334" s="47"/>
      <c r="CM334" s="47"/>
    </row>
    <row r="335" spans="1:95" ht="27.95" customHeight="1" x14ac:dyDescent="0.2">
      <c r="A335" s="326"/>
      <c r="B335" s="43"/>
      <c r="C335" s="420" t="s">
        <v>709</v>
      </c>
      <c r="D335" s="699"/>
      <c r="E335" s="700"/>
      <c r="F335" s="700"/>
      <c r="G335" s="700"/>
      <c r="H335" s="700"/>
      <c r="I335" s="700"/>
      <c r="J335" s="700"/>
      <c r="K335" s="700"/>
      <c r="L335" s="700"/>
      <c r="M335" s="700"/>
      <c r="N335" s="700"/>
      <c r="O335" s="700"/>
      <c r="P335" s="700"/>
      <c r="Q335" s="700"/>
      <c r="R335" s="700"/>
      <c r="S335" s="700"/>
      <c r="T335" s="700"/>
      <c r="U335" s="700"/>
      <c r="V335" s="700"/>
      <c r="W335" s="701"/>
      <c r="X335" s="662"/>
      <c r="Y335" s="663"/>
      <c r="Z335" s="664"/>
      <c r="AA335" s="39" t="str">
        <f>IF(AND(ISTEXT(D335),COUNTIF(D333:W333,"a")),1,IF(COUNTIF(D333:W333,"a"),0,""))</f>
        <v/>
      </c>
      <c r="AB335" s="388"/>
      <c r="AD335" s="228"/>
      <c r="BX335" s="219"/>
      <c r="BY335" s="219"/>
      <c r="BZ335" s="219"/>
      <c r="CA335" s="219"/>
      <c r="CB335" s="219"/>
      <c r="CC335" s="219"/>
      <c r="CD335" s="219"/>
      <c r="CE335" s="219"/>
      <c r="CF335" s="219"/>
      <c r="CG335" s="47"/>
      <c r="CH335" s="47"/>
      <c r="CI335" s="47"/>
      <c r="CJ335" s="47"/>
      <c r="CK335" s="47"/>
      <c r="CL335" s="47"/>
      <c r="CM335" s="47"/>
    </row>
    <row r="336" spans="1:95" ht="88.5" customHeight="1" thickBot="1" x14ac:dyDescent="0.25">
      <c r="A336" s="326"/>
      <c r="B336" s="510" t="s">
        <v>1105</v>
      </c>
      <c r="C336" s="277" t="s">
        <v>1106</v>
      </c>
      <c r="D336" s="612"/>
      <c r="E336" s="613"/>
      <c r="F336" s="612"/>
      <c r="G336" s="613"/>
      <c r="H336" s="612"/>
      <c r="I336" s="613"/>
      <c r="J336" s="612"/>
      <c r="K336" s="613"/>
      <c r="L336" s="612"/>
      <c r="M336" s="613"/>
      <c r="N336" s="612"/>
      <c r="O336" s="613"/>
      <c r="P336" s="612"/>
      <c r="Q336" s="613"/>
      <c r="R336" s="612"/>
      <c r="S336" s="613"/>
      <c r="T336" s="612"/>
      <c r="U336" s="613"/>
      <c r="V336" s="612"/>
      <c r="W336" s="613"/>
      <c r="X336" s="516"/>
      <c r="Y336" s="30">
        <f t="shared" ref="Y336" si="55">IF(OR(D336="s",F336="s",H336="s",J336="s",L336="s",N336="s",P336="s",R336="s",T336="s",V336="s"), 0, IF(OR(D336="a",F336="a",H336="a",J336="a",L336="a",N336="a",P336="a",R336="a",T336="a",V336="a"),Z336,0))</f>
        <v>0</v>
      </c>
      <c r="Z336" s="329">
        <v>10</v>
      </c>
      <c r="AA336" s="207">
        <f>COUNTIF(D336:W336,"a")+COUNTIF(D336:W336,"s")</f>
        <v>0</v>
      </c>
      <c r="AB336" s="388"/>
      <c r="AD336" s="228"/>
      <c r="BX336" s="219"/>
      <c r="BY336" s="219"/>
      <c r="BZ336" s="219"/>
      <c r="CA336" s="219"/>
      <c r="CB336" s="219"/>
      <c r="CC336" s="219"/>
      <c r="CD336" s="219"/>
      <c r="CE336" s="47"/>
      <c r="CF336" s="47"/>
      <c r="CG336" s="47"/>
      <c r="CH336" s="47"/>
      <c r="CI336" s="47"/>
      <c r="CJ336" s="47"/>
      <c r="CK336" s="47"/>
      <c r="CL336" s="47"/>
      <c r="CM336" s="47"/>
      <c r="CN336" s="47"/>
      <c r="CO336" s="47"/>
      <c r="CP336" s="47"/>
      <c r="CQ336" s="47"/>
    </row>
    <row r="337" spans="1:95" ht="21" customHeight="1" thickTop="1" thickBot="1" x14ac:dyDescent="0.25">
      <c r="A337" s="326"/>
      <c r="B337" s="77"/>
      <c r="C337" s="132"/>
      <c r="D337" s="629" t="s">
        <v>436</v>
      </c>
      <c r="E337" s="641"/>
      <c r="F337" s="641"/>
      <c r="G337" s="641"/>
      <c r="H337" s="641"/>
      <c r="I337" s="641"/>
      <c r="J337" s="641"/>
      <c r="K337" s="641"/>
      <c r="L337" s="641"/>
      <c r="M337" s="641"/>
      <c r="N337" s="641"/>
      <c r="O337" s="641"/>
      <c r="P337" s="641"/>
      <c r="Q337" s="641"/>
      <c r="R337" s="641"/>
      <c r="S337" s="641"/>
      <c r="T337" s="641"/>
      <c r="U337" s="641"/>
      <c r="V337" s="641"/>
      <c r="W337" s="641"/>
      <c r="X337" s="642"/>
      <c r="Y337" s="271">
        <f>SUM(Y271:Y336)</f>
        <v>0</v>
      </c>
      <c r="Z337" s="331">
        <f>SUM(Z271:Z276)+Z283+SUM(Z286:Z336)</f>
        <v>200</v>
      </c>
      <c r="AD337" s="228"/>
      <c r="BX337" s="219"/>
      <c r="BY337" s="219"/>
      <c r="BZ337" s="219"/>
      <c r="CA337" s="219"/>
      <c r="CB337" s="219"/>
      <c r="CC337" s="219"/>
      <c r="CD337" s="219"/>
      <c r="CE337" s="47"/>
      <c r="CF337" s="47"/>
      <c r="CG337" s="47"/>
      <c r="CH337" s="47"/>
      <c r="CI337" s="47"/>
      <c r="CJ337" s="47"/>
      <c r="CK337" s="47"/>
      <c r="CL337" s="47"/>
      <c r="CM337" s="47"/>
      <c r="CN337" s="47"/>
      <c r="CO337" s="47"/>
      <c r="CP337" s="47"/>
      <c r="CQ337" s="47"/>
    </row>
    <row r="338" spans="1:95" ht="21" customHeight="1" thickBot="1" x14ac:dyDescent="0.25">
      <c r="A338" s="324"/>
      <c r="B338" s="237"/>
      <c r="C338" s="137"/>
      <c r="D338" s="632"/>
      <c r="E338" s="633"/>
      <c r="F338" s="666">
        <v>0</v>
      </c>
      <c r="G338" s="667"/>
      <c r="H338" s="667"/>
      <c r="I338" s="667"/>
      <c r="J338" s="667"/>
      <c r="K338" s="667"/>
      <c r="L338" s="667"/>
      <c r="M338" s="667"/>
      <c r="N338" s="667"/>
      <c r="O338" s="667"/>
      <c r="P338" s="667"/>
      <c r="Q338" s="667"/>
      <c r="R338" s="667"/>
      <c r="S338" s="667"/>
      <c r="T338" s="667"/>
      <c r="U338" s="667"/>
      <c r="V338" s="667"/>
      <c r="W338" s="667"/>
      <c r="X338" s="667"/>
      <c r="Y338" s="667"/>
      <c r="Z338" s="668"/>
      <c r="AD338" s="228"/>
      <c r="BX338" s="219"/>
      <c r="BY338" s="219"/>
      <c r="BZ338" s="219"/>
      <c r="CA338" s="219"/>
      <c r="CB338" s="219"/>
      <c r="CC338" s="219"/>
      <c r="CD338" s="219"/>
      <c r="CE338" s="47"/>
      <c r="CF338" s="47"/>
      <c r="CG338" s="47"/>
      <c r="CH338" s="47"/>
      <c r="CI338" s="47"/>
      <c r="CJ338" s="47"/>
      <c r="CK338" s="47"/>
      <c r="CL338" s="47"/>
      <c r="CM338" s="47"/>
      <c r="CN338" s="47"/>
      <c r="CO338" s="47"/>
      <c r="CP338" s="47"/>
      <c r="CQ338" s="47"/>
    </row>
    <row r="339" spans="1:95" ht="30" customHeight="1" thickBot="1" x14ac:dyDescent="0.25">
      <c r="A339" s="316"/>
      <c r="B339" s="240" t="s">
        <v>1063</v>
      </c>
      <c r="C339" s="143" t="s">
        <v>1064</v>
      </c>
      <c r="D339" s="241"/>
      <c r="E339" s="242"/>
      <c r="F339" s="243"/>
      <c r="G339" s="244"/>
      <c r="H339" s="160"/>
      <c r="I339" s="242"/>
      <c r="J339" s="163"/>
      <c r="K339" s="244"/>
      <c r="L339" s="241"/>
      <c r="M339" s="242"/>
      <c r="N339" s="243"/>
      <c r="O339" s="244"/>
      <c r="P339" s="241"/>
      <c r="Q339" s="242"/>
      <c r="R339" s="243"/>
      <c r="S339" s="244"/>
      <c r="T339" s="241"/>
      <c r="U339" s="242"/>
      <c r="V339" s="243"/>
      <c r="W339" s="242"/>
      <c r="X339" s="255"/>
      <c r="Y339" s="353"/>
      <c r="Z339" s="339"/>
      <c r="AA339" s="39"/>
      <c r="AD339" s="228"/>
      <c r="BX339" s="219"/>
      <c r="BY339" s="219"/>
      <c r="BZ339" s="219"/>
      <c r="CA339" s="219"/>
      <c r="CB339" s="219"/>
      <c r="CC339" s="219"/>
      <c r="CD339" s="219"/>
      <c r="CE339" s="219"/>
      <c r="CF339" s="219"/>
      <c r="CG339" s="47"/>
      <c r="CH339" s="47"/>
      <c r="CI339" s="47"/>
      <c r="CJ339" s="47"/>
      <c r="CK339" s="47"/>
      <c r="CL339" s="47"/>
      <c r="CM339" s="47"/>
    </row>
    <row r="340" spans="1:95" ht="30" customHeight="1" x14ac:dyDescent="0.2">
      <c r="A340" s="316"/>
      <c r="B340" s="40"/>
      <c r="C340" s="312" t="s">
        <v>860</v>
      </c>
      <c r="D340" s="657"/>
      <c r="E340" s="655"/>
      <c r="F340" s="655"/>
      <c r="G340" s="655"/>
      <c r="H340" s="655"/>
      <c r="I340" s="655"/>
      <c r="J340" s="655"/>
      <c r="K340" s="655"/>
      <c r="L340" s="655"/>
      <c r="M340" s="655"/>
      <c r="N340" s="655"/>
      <c r="O340" s="655"/>
      <c r="P340" s="655"/>
      <c r="Q340" s="655"/>
      <c r="R340" s="655"/>
      <c r="S340" s="655"/>
      <c r="T340" s="655"/>
      <c r="U340" s="655"/>
      <c r="V340" s="655"/>
      <c r="W340" s="655"/>
      <c r="X340" s="655"/>
      <c r="Y340" s="655"/>
      <c r="Z340" s="656"/>
      <c r="AD340" s="228"/>
      <c r="BX340" s="219"/>
      <c r="BY340" s="219"/>
      <c r="BZ340" s="219"/>
      <c r="CA340" s="219"/>
      <c r="CB340" s="219"/>
      <c r="CC340" s="219"/>
      <c r="CD340" s="219"/>
      <c r="CE340" s="47"/>
      <c r="CF340" s="47"/>
      <c r="CG340" s="47"/>
      <c r="CH340" s="47"/>
      <c r="CI340" s="47"/>
      <c r="CJ340" s="47"/>
      <c r="CK340" s="47"/>
      <c r="CL340" s="47"/>
      <c r="CM340" s="47"/>
      <c r="CN340" s="47"/>
      <c r="CO340" s="47"/>
      <c r="CP340" s="47"/>
      <c r="CQ340" s="47"/>
    </row>
    <row r="341" spans="1:95" ht="30" customHeight="1" x14ac:dyDescent="0.2">
      <c r="A341" s="316"/>
      <c r="B341" s="40"/>
      <c r="C341" s="312" t="s">
        <v>1065</v>
      </c>
      <c r="D341" s="657"/>
      <c r="E341" s="655"/>
      <c r="F341" s="655"/>
      <c r="G341" s="655"/>
      <c r="H341" s="655"/>
      <c r="I341" s="655"/>
      <c r="J341" s="655"/>
      <c r="K341" s="655"/>
      <c r="L341" s="655"/>
      <c r="M341" s="655"/>
      <c r="N341" s="655"/>
      <c r="O341" s="655"/>
      <c r="P341" s="655"/>
      <c r="Q341" s="655"/>
      <c r="R341" s="655"/>
      <c r="S341" s="655"/>
      <c r="T341" s="655"/>
      <c r="U341" s="655"/>
      <c r="V341" s="655"/>
      <c r="W341" s="655"/>
      <c r="X341" s="655"/>
      <c r="Y341" s="655"/>
      <c r="Z341" s="656"/>
      <c r="AD341" s="228"/>
      <c r="BX341" s="219"/>
      <c r="BY341" s="219"/>
      <c r="BZ341" s="219"/>
      <c r="CA341" s="219"/>
      <c r="CB341" s="219"/>
      <c r="CC341" s="219"/>
      <c r="CD341" s="219"/>
      <c r="CE341" s="47"/>
      <c r="CF341" s="47"/>
      <c r="CG341" s="47"/>
      <c r="CH341" s="47"/>
      <c r="CI341" s="47"/>
      <c r="CJ341" s="47"/>
      <c r="CK341" s="47"/>
      <c r="CL341" s="47"/>
      <c r="CM341" s="47"/>
      <c r="CN341" s="47"/>
      <c r="CO341" s="47"/>
      <c r="CP341" s="47"/>
      <c r="CQ341" s="47"/>
    </row>
    <row r="342" spans="1:95" s="280" customFormat="1" ht="67.7" customHeight="1" x14ac:dyDescent="0.2">
      <c r="A342" s="326"/>
      <c r="B342" s="172" t="s">
        <v>1066</v>
      </c>
      <c r="C342" s="136" t="s">
        <v>1067</v>
      </c>
      <c r="D342" s="651"/>
      <c r="E342" s="652"/>
      <c r="F342" s="651"/>
      <c r="G342" s="652"/>
      <c r="H342" s="651"/>
      <c r="I342" s="652"/>
      <c r="J342" s="651"/>
      <c r="K342" s="652"/>
      <c r="L342" s="651"/>
      <c r="M342" s="652"/>
      <c r="N342" s="651"/>
      <c r="O342" s="652"/>
      <c r="P342" s="651"/>
      <c r="Q342" s="652"/>
      <c r="R342" s="651"/>
      <c r="S342" s="652"/>
      <c r="T342" s="651"/>
      <c r="U342" s="652"/>
      <c r="V342" s="651"/>
      <c r="W342" s="652"/>
      <c r="X342" s="303"/>
      <c r="Y342" s="535">
        <f>IF(OR(D342="s",F342="s",H342="s",J342="s",L342="s",N342="s",P342="s",R342="s",T342="s",V342="s"), 0, IF(OR(D342="a",F342="a",H342="a",J342="a",L342="a",N342="a",P342="a",R342="a",T342="a",V342="a"),Z342,0))</f>
        <v>0</v>
      </c>
      <c r="Z342" s="334">
        <f>IF(X342="na",0,20)</f>
        <v>20</v>
      </c>
      <c r="AA342" s="207">
        <f>IF(AND(COUNTIF(D342:W342,"s"),X344="na"),0,COUNTIF(D342:W342,"a")+COUNTIF(D342:W342,"s")+COUNTIF(X342,"na"))</f>
        <v>0</v>
      </c>
      <c r="AB342" s="388"/>
      <c r="AC342" s="279"/>
      <c r="AD342" s="228"/>
      <c r="AE342" s="279"/>
      <c r="AF342" s="279"/>
      <c r="AG342" s="279"/>
      <c r="AH342" s="279"/>
      <c r="AI342" s="279"/>
      <c r="AJ342" s="279"/>
      <c r="AK342" s="279"/>
      <c r="AL342" s="279"/>
      <c r="AM342" s="279"/>
      <c r="AN342" s="279"/>
      <c r="AO342" s="279"/>
      <c r="AP342" s="279"/>
      <c r="AQ342" s="279"/>
      <c r="AR342" s="279"/>
      <c r="AS342" s="279"/>
      <c r="AT342" s="279"/>
      <c r="AU342" s="279"/>
      <c r="AV342" s="279"/>
      <c r="AW342" s="279"/>
      <c r="AX342" s="279"/>
      <c r="AY342" s="279"/>
      <c r="AZ342" s="279"/>
      <c r="BA342" s="279"/>
      <c r="BB342" s="279"/>
      <c r="BC342" s="279"/>
      <c r="BD342" s="279"/>
      <c r="BE342" s="279"/>
      <c r="BF342" s="279"/>
      <c r="BG342" s="279"/>
      <c r="BH342" s="279"/>
      <c r="BI342" s="279"/>
      <c r="BJ342" s="279"/>
      <c r="BK342" s="279"/>
      <c r="BL342" s="279"/>
      <c r="BM342" s="279"/>
      <c r="BN342" s="279"/>
      <c r="BO342" s="279"/>
      <c r="BP342" s="279"/>
      <c r="BQ342" s="279"/>
      <c r="BR342" s="279"/>
      <c r="BS342" s="279"/>
      <c r="BT342" s="279"/>
      <c r="BU342" s="279"/>
      <c r="BV342" s="279"/>
      <c r="BW342" s="279"/>
      <c r="BX342" s="279"/>
      <c r="BY342" s="279"/>
      <c r="BZ342" s="279"/>
      <c r="CA342" s="279"/>
      <c r="CB342" s="279"/>
      <c r="CC342" s="279"/>
      <c r="CD342" s="279"/>
      <c r="CE342" s="278"/>
      <c r="CF342" s="278"/>
      <c r="CG342" s="278"/>
      <c r="CH342" s="278"/>
      <c r="CI342" s="278"/>
      <c r="CJ342" s="278"/>
      <c r="CK342" s="278"/>
      <c r="CL342" s="278"/>
      <c r="CM342" s="278"/>
      <c r="CN342" s="278"/>
      <c r="CO342" s="278"/>
      <c r="CP342" s="278"/>
      <c r="CQ342" s="278"/>
    </row>
    <row r="343" spans="1:95" ht="30" customHeight="1" x14ac:dyDescent="0.2">
      <c r="A343" s="316"/>
      <c r="B343" s="40"/>
      <c r="C343" s="312" t="s">
        <v>1068</v>
      </c>
      <c r="D343" s="657"/>
      <c r="E343" s="655"/>
      <c r="F343" s="655"/>
      <c r="G343" s="655"/>
      <c r="H343" s="655"/>
      <c r="I343" s="655"/>
      <c r="J343" s="655"/>
      <c r="K343" s="655"/>
      <c r="L343" s="655"/>
      <c r="M343" s="655"/>
      <c r="N343" s="655"/>
      <c r="O343" s="655"/>
      <c r="P343" s="655"/>
      <c r="Q343" s="655"/>
      <c r="R343" s="655"/>
      <c r="S343" s="655"/>
      <c r="T343" s="655"/>
      <c r="U343" s="655"/>
      <c r="V343" s="655"/>
      <c r="W343" s="655"/>
      <c r="X343" s="655"/>
      <c r="Y343" s="655"/>
      <c r="Z343" s="656"/>
      <c r="AD343" s="228"/>
      <c r="BX343" s="219"/>
      <c r="BY343" s="219"/>
      <c r="BZ343" s="219"/>
      <c r="CA343" s="219"/>
      <c r="CB343" s="219"/>
      <c r="CC343" s="219"/>
      <c r="CD343" s="219"/>
      <c r="CE343" s="47"/>
      <c r="CF343" s="47"/>
      <c r="CG343" s="47"/>
      <c r="CH343" s="47"/>
      <c r="CI343" s="47"/>
      <c r="CJ343" s="47"/>
      <c r="CK343" s="47"/>
      <c r="CL343" s="47"/>
      <c r="CM343" s="47"/>
      <c r="CN343" s="47"/>
      <c r="CO343" s="47"/>
      <c r="CP343" s="47"/>
      <c r="CQ343" s="47"/>
    </row>
    <row r="344" spans="1:95" s="280" customFormat="1" ht="45" customHeight="1" x14ac:dyDescent="0.2">
      <c r="A344" s="326"/>
      <c r="B344" s="173" t="s">
        <v>1069</v>
      </c>
      <c r="C344" s="136" t="s">
        <v>1070</v>
      </c>
      <c r="D344" s="606"/>
      <c r="E344" s="607"/>
      <c r="F344" s="606"/>
      <c r="G344" s="607"/>
      <c r="H344" s="606"/>
      <c r="I344" s="607"/>
      <c r="J344" s="606"/>
      <c r="K344" s="607"/>
      <c r="L344" s="606"/>
      <c r="M344" s="607"/>
      <c r="N344" s="606"/>
      <c r="O344" s="607"/>
      <c r="P344" s="606"/>
      <c r="Q344" s="607"/>
      <c r="R344" s="606"/>
      <c r="S344" s="607"/>
      <c r="T344" s="606"/>
      <c r="U344" s="607"/>
      <c r="V344" s="606"/>
      <c r="W344" s="607"/>
      <c r="X344" s="303"/>
      <c r="Y344" s="535">
        <f>IF(OR(D344="s",F344="s",H344="s",J344="s",L344="s",N344="s",P344="s",R344="s",T344="s",V344="s"), 0, IF(OR(D344="a",F344="a",H344="a",J344="a",L344="a",N344="a",P344="a",R344="a",T344="a",V344="a"),Z344,0))</f>
        <v>0</v>
      </c>
      <c r="Z344" s="334">
        <f>IF(X344="na",0,10)</f>
        <v>10</v>
      </c>
      <c r="AA344" s="207">
        <f>IF(AND(COUNTIF(D342:W342,"s"),X344="na"),0,COUNTIF(D344:W344,"a")+COUNTIF(D344:W344,"s")+COUNTIF(X344,"na"))</f>
        <v>0</v>
      </c>
      <c r="AB344" s="388"/>
      <c r="AC344" s="279"/>
      <c r="AD344" s="228"/>
      <c r="AE344" s="279"/>
      <c r="AF344" s="279"/>
      <c r="AG344" s="279"/>
      <c r="AH344" s="279"/>
      <c r="AI344" s="279"/>
      <c r="AJ344" s="279"/>
      <c r="AK344" s="279"/>
      <c r="AL344" s="279"/>
      <c r="AM344" s="279"/>
      <c r="AN344" s="279"/>
      <c r="AO344" s="279"/>
      <c r="AP344" s="279"/>
      <c r="AQ344" s="279"/>
      <c r="AR344" s="279"/>
      <c r="AS344" s="279"/>
      <c r="AT344" s="279"/>
      <c r="AU344" s="279"/>
      <c r="AV344" s="279"/>
      <c r="AW344" s="279"/>
      <c r="AX344" s="279"/>
      <c r="AY344" s="279"/>
      <c r="AZ344" s="279"/>
      <c r="BA344" s="279"/>
      <c r="BB344" s="279"/>
      <c r="BC344" s="279"/>
      <c r="BD344" s="279"/>
      <c r="BE344" s="279"/>
      <c r="BF344" s="279"/>
      <c r="BG344" s="279"/>
      <c r="BH344" s="279"/>
      <c r="BI344" s="279"/>
      <c r="BJ344" s="279"/>
      <c r="BK344" s="279"/>
      <c r="BL344" s="279"/>
      <c r="BM344" s="279"/>
      <c r="BN344" s="279"/>
      <c r="BO344" s="279"/>
      <c r="BP344" s="279"/>
      <c r="BQ344" s="279"/>
      <c r="BR344" s="279"/>
      <c r="BS344" s="279"/>
      <c r="BT344" s="279"/>
      <c r="BU344" s="279"/>
      <c r="BV344" s="279"/>
      <c r="BW344" s="279"/>
      <c r="BX344" s="279"/>
      <c r="BY344" s="279"/>
      <c r="BZ344" s="279"/>
      <c r="CA344" s="279"/>
      <c r="CB344" s="279"/>
      <c r="CC344" s="279"/>
      <c r="CD344" s="279"/>
      <c r="CE344" s="278"/>
      <c r="CF344" s="278"/>
      <c r="CG344" s="278"/>
      <c r="CH344" s="278"/>
      <c r="CI344" s="278"/>
      <c r="CJ344" s="278"/>
      <c r="CK344" s="278"/>
      <c r="CL344" s="278"/>
      <c r="CM344" s="278"/>
      <c r="CN344" s="278"/>
      <c r="CO344" s="278"/>
      <c r="CP344" s="278"/>
      <c r="CQ344" s="278"/>
    </row>
    <row r="345" spans="1:95" ht="30" customHeight="1" x14ac:dyDescent="0.2">
      <c r="A345" s="316"/>
      <c r="B345" s="40"/>
      <c r="C345" s="312" t="s">
        <v>857</v>
      </c>
      <c r="D345" s="657"/>
      <c r="E345" s="655"/>
      <c r="F345" s="655"/>
      <c r="G345" s="655"/>
      <c r="H345" s="655"/>
      <c r="I345" s="655"/>
      <c r="J345" s="655"/>
      <c r="K345" s="655"/>
      <c r="L345" s="655"/>
      <c r="M345" s="655"/>
      <c r="N345" s="655"/>
      <c r="O345" s="655"/>
      <c r="P345" s="655"/>
      <c r="Q345" s="655"/>
      <c r="R345" s="655"/>
      <c r="S345" s="655"/>
      <c r="T345" s="655"/>
      <c r="U345" s="655"/>
      <c r="V345" s="655"/>
      <c r="W345" s="655"/>
      <c r="X345" s="655"/>
      <c r="Y345" s="655"/>
      <c r="Z345" s="656"/>
      <c r="AD345" s="228"/>
      <c r="BX345" s="219"/>
      <c r="BY345" s="219"/>
      <c r="BZ345" s="219"/>
      <c r="CA345" s="219"/>
      <c r="CB345" s="219"/>
      <c r="CC345" s="219"/>
      <c r="CD345" s="219"/>
      <c r="CE345" s="47"/>
      <c r="CF345" s="47"/>
      <c r="CG345" s="47"/>
      <c r="CH345" s="47"/>
      <c r="CI345" s="47"/>
      <c r="CJ345" s="47"/>
      <c r="CK345" s="47"/>
      <c r="CL345" s="47"/>
      <c r="CM345" s="47"/>
      <c r="CN345" s="47"/>
      <c r="CO345" s="47"/>
      <c r="CP345" s="47"/>
      <c r="CQ345" s="47"/>
    </row>
    <row r="346" spans="1:95" s="280" customFormat="1" ht="45" customHeight="1" x14ac:dyDescent="0.2">
      <c r="A346" s="326"/>
      <c r="B346" s="172" t="s">
        <v>1071</v>
      </c>
      <c r="C346" s="136" t="s">
        <v>1072</v>
      </c>
      <c r="D346" s="606"/>
      <c r="E346" s="607"/>
      <c r="F346" s="606"/>
      <c r="G346" s="607"/>
      <c r="H346" s="606"/>
      <c r="I346" s="607"/>
      <c r="J346" s="606"/>
      <c r="K346" s="607"/>
      <c r="L346" s="606"/>
      <c r="M346" s="607"/>
      <c r="N346" s="606"/>
      <c r="O346" s="607"/>
      <c r="P346" s="606"/>
      <c r="Q346" s="607"/>
      <c r="R346" s="606"/>
      <c r="S346" s="607"/>
      <c r="T346" s="606"/>
      <c r="U346" s="607"/>
      <c r="V346" s="606"/>
      <c r="W346" s="607"/>
      <c r="X346" s="526" t="str">
        <f>IF(OR(AND(X344="na",COUNTIF(D342:W342,"a")),AND(X342="na",X344="na")),"na","")</f>
        <v/>
      </c>
      <c r="Y346" s="535">
        <f>IF(OR(D346="s",F346="s",H346="s",J346="s",L346="s",N346="s",P346="s",R346="s",T346="s",V346="s"), 0, IF(OR(D346="a",F346="a",H346="a",J346="a",L346="a",N346="a",P346="a",R346="a",T346="a",V346="a"),Z346,0))</f>
        <v>0</v>
      </c>
      <c r="Z346" s="334">
        <f>IF(X346="na",0,10)</f>
        <v>10</v>
      </c>
      <c r="AA346" s="207">
        <f>COUNTIF(D346:W346,"a")+COUNTIF(D346:W346,"s")+COUNTIF(X346,"na")</f>
        <v>0</v>
      </c>
      <c r="AB346" s="388"/>
      <c r="AC346" s="279"/>
      <c r="AD346" s="228"/>
      <c r="AE346" s="279"/>
      <c r="AF346" s="279"/>
      <c r="AG346" s="279"/>
      <c r="AH346" s="279"/>
      <c r="AI346" s="279"/>
      <c r="AJ346" s="279"/>
      <c r="AK346" s="279"/>
      <c r="AL346" s="279"/>
      <c r="AM346" s="279"/>
      <c r="AN346" s="279"/>
      <c r="AO346" s="279"/>
      <c r="AP346" s="279"/>
      <c r="AQ346" s="279"/>
      <c r="AR346" s="279"/>
      <c r="AS346" s="279"/>
      <c r="AT346" s="279"/>
      <c r="AU346" s="279"/>
      <c r="AV346" s="279"/>
      <c r="AW346" s="279"/>
      <c r="AX346" s="279"/>
      <c r="AY346" s="279"/>
      <c r="AZ346" s="279"/>
      <c r="BA346" s="279"/>
      <c r="BB346" s="279"/>
      <c r="BC346" s="279"/>
      <c r="BD346" s="279"/>
      <c r="BE346" s="279"/>
      <c r="BF346" s="279"/>
      <c r="BG346" s="279"/>
      <c r="BH346" s="279"/>
      <c r="BI346" s="279"/>
      <c r="BJ346" s="279"/>
      <c r="BK346" s="279"/>
      <c r="BL346" s="279"/>
      <c r="BM346" s="279"/>
      <c r="BN346" s="279"/>
      <c r="BO346" s="279"/>
      <c r="BP346" s="279"/>
      <c r="BQ346" s="279"/>
      <c r="BR346" s="279"/>
      <c r="BS346" s="279"/>
      <c r="BT346" s="279"/>
      <c r="BU346" s="279"/>
      <c r="BV346" s="279"/>
      <c r="BW346" s="279"/>
      <c r="BX346" s="279"/>
      <c r="BY346" s="279"/>
      <c r="BZ346" s="279"/>
      <c r="CA346" s="279"/>
      <c r="CB346" s="279"/>
      <c r="CC346" s="279"/>
      <c r="CD346" s="279"/>
      <c r="CE346" s="278"/>
      <c r="CF346" s="278"/>
      <c r="CG346" s="278"/>
      <c r="CH346" s="278"/>
      <c r="CI346" s="278"/>
      <c r="CJ346" s="278"/>
      <c r="CK346" s="278"/>
      <c r="CL346" s="278"/>
      <c r="CM346" s="278"/>
      <c r="CN346" s="278"/>
      <c r="CO346" s="278"/>
      <c r="CP346" s="278"/>
      <c r="CQ346" s="278"/>
    </row>
    <row r="347" spans="1:95" ht="30" customHeight="1" x14ac:dyDescent="0.2">
      <c r="A347" s="316"/>
      <c r="B347" s="40"/>
      <c r="C347" s="312" t="s">
        <v>1060</v>
      </c>
      <c r="D347" s="653"/>
      <c r="E347" s="654"/>
      <c r="F347" s="654"/>
      <c r="G347" s="654"/>
      <c r="H347" s="654"/>
      <c r="I347" s="654"/>
      <c r="J347" s="654"/>
      <c r="K347" s="654"/>
      <c r="L347" s="654"/>
      <c r="M347" s="654"/>
      <c r="N347" s="654"/>
      <c r="O347" s="654"/>
      <c r="P347" s="654"/>
      <c r="Q347" s="654"/>
      <c r="R347" s="654"/>
      <c r="S347" s="654"/>
      <c r="T347" s="654"/>
      <c r="U347" s="654"/>
      <c r="V347" s="654"/>
      <c r="W347" s="654"/>
      <c r="X347" s="655"/>
      <c r="Y347" s="655"/>
      <c r="Z347" s="656"/>
      <c r="AD347" s="228"/>
      <c r="BX347" s="219"/>
      <c r="BY347" s="219"/>
      <c r="BZ347" s="219"/>
      <c r="CA347" s="219"/>
      <c r="CB347" s="219"/>
      <c r="CC347" s="219"/>
      <c r="CD347" s="219"/>
      <c r="CE347" s="47"/>
      <c r="CF347" s="47"/>
      <c r="CG347" s="47"/>
      <c r="CH347" s="47"/>
      <c r="CI347" s="47"/>
      <c r="CJ347" s="47"/>
      <c r="CK347" s="47"/>
      <c r="CL347" s="47"/>
      <c r="CM347" s="47"/>
      <c r="CN347" s="47"/>
      <c r="CO347" s="47"/>
      <c r="CP347" s="47"/>
      <c r="CQ347" s="47"/>
    </row>
    <row r="348" spans="1:95" s="280" customFormat="1" ht="45" customHeight="1" x14ac:dyDescent="0.2">
      <c r="A348" s="326"/>
      <c r="B348" s="172" t="s">
        <v>1073</v>
      </c>
      <c r="C348" s="136" t="s">
        <v>1074</v>
      </c>
      <c r="D348" s="651"/>
      <c r="E348" s="652"/>
      <c r="F348" s="651"/>
      <c r="G348" s="652"/>
      <c r="H348" s="651"/>
      <c r="I348" s="652"/>
      <c r="J348" s="651"/>
      <c r="K348" s="652"/>
      <c r="L348" s="651"/>
      <c r="M348" s="652"/>
      <c r="N348" s="651"/>
      <c r="O348" s="652"/>
      <c r="P348" s="651"/>
      <c r="Q348" s="652"/>
      <c r="R348" s="651"/>
      <c r="S348" s="652"/>
      <c r="T348" s="651"/>
      <c r="U348" s="652"/>
      <c r="V348" s="651"/>
      <c r="W348" s="652"/>
      <c r="X348" s="322" t="str">
        <f>IF(AND(X342="na",X344="na"),"na","")</f>
        <v/>
      </c>
      <c r="Y348" s="535">
        <f>IF(OR(D348="s",F348="s",H348="s",J348="s",L348="s",N348="s",P348="s",R348="s",T348="s",V348="s"), 0, IF(OR(D348="a",F348="a",H348="a",J348="a",L348="a",N348="a",P348="a",R348="a",T348="a",V348="a"),Z348,0))</f>
        <v>0</v>
      </c>
      <c r="Z348" s="334">
        <f>IF(X348="na",0,5)</f>
        <v>5</v>
      </c>
      <c r="AA348" s="207">
        <f>COUNTIF(D348:W348,"a")+COUNTIF(D348:W348,"s")+COUNTIF(X348,"na")</f>
        <v>0</v>
      </c>
      <c r="AB348" s="388"/>
      <c r="AC348" s="279"/>
      <c r="AD348" s="228"/>
      <c r="AE348" s="279"/>
      <c r="AF348" s="279"/>
      <c r="AG348" s="279"/>
      <c r="AH348" s="279"/>
      <c r="AI348" s="279"/>
      <c r="AJ348" s="279"/>
      <c r="AK348" s="279"/>
      <c r="AL348" s="279"/>
      <c r="AM348" s="279"/>
      <c r="AN348" s="279"/>
      <c r="AO348" s="279"/>
      <c r="AP348" s="279"/>
      <c r="AQ348" s="279"/>
      <c r="AR348" s="279"/>
      <c r="AS348" s="279"/>
      <c r="AT348" s="279"/>
      <c r="AU348" s="279"/>
      <c r="AV348" s="279"/>
      <c r="AW348" s="279"/>
      <c r="AX348" s="279"/>
      <c r="AY348" s="279"/>
      <c r="AZ348" s="279"/>
      <c r="BA348" s="279"/>
      <c r="BB348" s="279"/>
      <c r="BC348" s="279"/>
      <c r="BD348" s="279"/>
      <c r="BE348" s="279"/>
      <c r="BF348" s="279"/>
      <c r="BG348" s="279"/>
      <c r="BH348" s="279"/>
      <c r="BI348" s="279"/>
      <c r="BJ348" s="279"/>
      <c r="BK348" s="279"/>
      <c r="BL348" s="279"/>
      <c r="BM348" s="279"/>
      <c r="BN348" s="279"/>
      <c r="BO348" s="279"/>
      <c r="BP348" s="279"/>
      <c r="BQ348" s="279"/>
      <c r="BR348" s="279"/>
      <c r="BS348" s="279"/>
      <c r="BT348" s="279"/>
      <c r="BU348" s="279"/>
      <c r="BV348" s="279"/>
      <c r="BW348" s="279"/>
      <c r="BX348" s="279"/>
      <c r="BY348" s="279"/>
      <c r="BZ348" s="279"/>
      <c r="CA348" s="279"/>
      <c r="CB348" s="279"/>
      <c r="CC348" s="279"/>
      <c r="CD348" s="279"/>
      <c r="CE348" s="278"/>
      <c r="CF348" s="278"/>
      <c r="CG348" s="278"/>
      <c r="CH348" s="278"/>
      <c r="CI348" s="278"/>
      <c r="CJ348" s="278"/>
      <c r="CK348" s="278"/>
      <c r="CL348" s="278"/>
      <c r="CM348" s="278"/>
      <c r="CN348" s="278"/>
      <c r="CO348" s="278"/>
      <c r="CP348" s="278"/>
      <c r="CQ348" s="278"/>
    </row>
    <row r="349" spans="1:95" s="280" customFormat="1" ht="45" customHeight="1" thickBot="1" x14ac:dyDescent="0.25">
      <c r="A349" s="326"/>
      <c r="B349" s="172" t="s">
        <v>1075</v>
      </c>
      <c r="C349" s="136" t="s">
        <v>1076</v>
      </c>
      <c r="D349" s="651"/>
      <c r="E349" s="652"/>
      <c r="F349" s="651"/>
      <c r="G349" s="652"/>
      <c r="H349" s="651"/>
      <c r="I349" s="652"/>
      <c r="J349" s="651"/>
      <c r="K349" s="652"/>
      <c r="L349" s="651"/>
      <c r="M349" s="652"/>
      <c r="N349" s="651"/>
      <c r="O349" s="652"/>
      <c r="P349" s="651"/>
      <c r="Q349" s="652"/>
      <c r="R349" s="651"/>
      <c r="S349" s="652"/>
      <c r="T349" s="651"/>
      <c r="U349" s="652"/>
      <c r="V349" s="651"/>
      <c r="W349" s="652"/>
      <c r="X349" s="526" t="str">
        <f>IF(OR(AND(X344="na",COUNTIF(D342:W342,"a")),AND(X342="na",X344="na")),"na","")</f>
        <v/>
      </c>
      <c r="Y349" s="535">
        <f>IF(OR(D349="s",F349="s",H349="s",J349="s",L349="s",N349="s",P349="s",R349="s",T349="s",V349="s"), 0, IF(OR(D349="a",F349="a",H349="a",J349="a",L349="a",N349="a",P349="a",R349="a",T349="a",V349="a"),Z349,0))</f>
        <v>0</v>
      </c>
      <c r="Z349" s="334">
        <f>IF(X349="na",0,10)</f>
        <v>10</v>
      </c>
      <c r="AA349" s="207">
        <f>COUNTIF(D349:W349,"a")+COUNTIF(D349:W349,"s")+COUNTIF(X349,"na")</f>
        <v>0</v>
      </c>
      <c r="AB349" s="388"/>
      <c r="AC349" s="279"/>
      <c r="AD349" s="228"/>
      <c r="AE349" s="279"/>
      <c r="AF349" s="279"/>
      <c r="AG349" s="279"/>
      <c r="AH349" s="279"/>
      <c r="AI349" s="279"/>
      <c r="AJ349" s="279"/>
      <c r="AK349" s="279"/>
      <c r="AL349" s="279"/>
      <c r="AM349" s="279"/>
      <c r="AN349" s="279"/>
      <c r="AO349" s="279"/>
      <c r="AP349" s="279"/>
      <c r="AQ349" s="279"/>
      <c r="AR349" s="279"/>
      <c r="AS349" s="279"/>
      <c r="AT349" s="279"/>
      <c r="AU349" s="279"/>
      <c r="AV349" s="279"/>
      <c r="AW349" s="279"/>
      <c r="AX349" s="279"/>
      <c r="AY349" s="279"/>
      <c r="AZ349" s="279"/>
      <c r="BA349" s="279"/>
      <c r="BB349" s="279"/>
      <c r="BC349" s="279"/>
      <c r="BD349" s="279"/>
      <c r="BE349" s="279"/>
      <c r="BF349" s="279"/>
      <c r="BG349" s="279"/>
      <c r="BH349" s="279"/>
      <c r="BI349" s="279"/>
      <c r="BJ349" s="279"/>
      <c r="BK349" s="279"/>
      <c r="BL349" s="279"/>
      <c r="BM349" s="279"/>
      <c r="BN349" s="279"/>
      <c r="BO349" s="279"/>
      <c r="BP349" s="279"/>
      <c r="BQ349" s="279"/>
      <c r="BR349" s="279"/>
      <c r="BS349" s="279"/>
      <c r="BT349" s="279"/>
      <c r="BU349" s="279"/>
      <c r="BV349" s="279"/>
      <c r="BW349" s="279"/>
      <c r="BX349" s="279"/>
      <c r="BY349" s="279"/>
      <c r="BZ349" s="279"/>
      <c r="CA349" s="279"/>
      <c r="CB349" s="279"/>
      <c r="CC349" s="279"/>
      <c r="CD349" s="279"/>
      <c r="CE349" s="278"/>
      <c r="CF349" s="278"/>
      <c r="CG349" s="278"/>
      <c r="CH349" s="278"/>
      <c r="CI349" s="278"/>
      <c r="CJ349" s="278"/>
      <c r="CK349" s="278"/>
      <c r="CL349" s="278"/>
      <c r="CM349" s="278"/>
      <c r="CN349" s="278"/>
      <c r="CO349" s="278"/>
      <c r="CP349" s="278"/>
      <c r="CQ349" s="278"/>
    </row>
    <row r="350" spans="1:95" ht="21" customHeight="1" thickTop="1" thickBot="1" x14ac:dyDescent="0.25">
      <c r="A350" s="326"/>
      <c r="B350" s="40"/>
      <c r="C350" s="115"/>
      <c r="D350" s="629" t="s">
        <v>436</v>
      </c>
      <c r="E350" s="641"/>
      <c r="F350" s="641"/>
      <c r="G350" s="641"/>
      <c r="H350" s="641"/>
      <c r="I350" s="641"/>
      <c r="J350" s="641"/>
      <c r="K350" s="641"/>
      <c r="L350" s="641"/>
      <c r="M350" s="641"/>
      <c r="N350" s="641"/>
      <c r="O350" s="641"/>
      <c r="P350" s="641"/>
      <c r="Q350" s="641"/>
      <c r="R350" s="641"/>
      <c r="S350" s="641"/>
      <c r="T350" s="641"/>
      <c r="U350" s="641"/>
      <c r="V350" s="641"/>
      <c r="W350" s="641"/>
      <c r="X350" s="642"/>
      <c r="Y350" s="271">
        <f>SUM(Y342:Y349)</f>
        <v>0</v>
      </c>
      <c r="Z350" s="331">
        <f>SUM(Z342:Z349)</f>
        <v>55</v>
      </c>
      <c r="AA350" s="39"/>
      <c r="AD350" s="228"/>
      <c r="BX350" s="219"/>
      <c r="BY350" s="219"/>
      <c r="BZ350" s="219"/>
      <c r="CA350" s="219"/>
      <c r="CB350" s="219"/>
      <c r="CC350" s="219"/>
      <c r="CD350" s="219"/>
      <c r="CE350" s="219"/>
      <c r="CF350" s="219"/>
      <c r="CG350" s="47"/>
      <c r="CH350" s="47"/>
      <c r="CI350" s="47"/>
      <c r="CJ350" s="47"/>
      <c r="CK350" s="47"/>
      <c r="CL350" s="47"/>
      <c r="CM350" s="47"/>
    </row>
    <row r="351" spans="1:95" ht="21" customHeight="1" thickBot="1" x14ac:dyDescent="0.25">
      <c r="A351" s="326"/>
      <c r="B351" s="83"/>
      <c r="C351" s="137"/>
      <c r="D351" s="632"/>
      <c r="E351" s="633"/>
      <c r="F351" s="643">
        <v>0</v>
      </c>
      <c r="G351" s="644"/>
      <c r="H351" s="644"/>
      <c r="I351" s="644"/>
      <c r="J351" s="644"/>
      <c r="K351" s="644"/>
      <c r="L351" s="644"/>
      <c r="M351" s="644"/>
      <c r="N351" s="644"/>
      <c r="O351" s="644"/>
      <c r="P351" s="644"/>
      <c r="Q351" s="644"/>
      <c r="R351" s="644"/>
      <c r="S351" s="644"/>
      <c r="T351" s="644"/>
      <c r="U351" s="644"/>
      <c r="V351" s="644"/>
      <c r="W351" s="644"/>
      <c r="X351" s="644"/>
      <c r="Y351" s="644"/>
      <c r="Z351" s="645"/>
      <c r="AA351" s="39"/>
      <c r="AD351" s="228"/>
      <c r="BX351" s="219"/>
      <c r="BY351" s="219"/>
      <c r="BZ351" s="219"/>
      <c r="CA351" s="219"/>
      <c r="CB351" s="219"/>
      <c r="CC351" s="219"/>
      <c r="CD351" s="219"/>
      <c r="CE351" s="219"/>
      <c r="CF351" s="219"/>
      <c r="CG351" s="47"/>
      <c r="CH351" s="47"/>
      <c r="CI351" s="47"/>
      <c r="CJ351" s="47"/>
      <c r="CK351" s="47"/>
      <c r="CL351" s="47"/>
      <c r="CM351" s="47"/>
    </row>
    <row r="352" spans="1:95" ht="30" customHeight="1" thickBot="1" x14ac:dyDescent="0.25">
      <c r="A352" s="316"/>
      <c r="B352" s="183" t="s">
        <v>544</v>
      </c>
      <c r="C352" s="272" t="s">
        <v>516</v>
      </c>
      <c r="D352" s="481"/>
      <c r="E352" s="482"/>
      <c r="F352" s="481" t="s">
        <v>435</v>
      </c>
      <c r="G352" s="482"/>
      <c r="H352" s="481" t="s">
        <v>435</v>
      </c>
      <c r="I352" s="482"/>
      <c r="J352" s="481"/>
      <c r="K352" s="482"/>
      <c r="L352" s="481"/>
      <c r="M352" s="482"/>
      <c r="N352" s="481"/>
      <c r="O352" s="482"/>
      <c r="P352" s="481"/>
      <c r="Q352" s="482"/>
      <c r="R352" s="481"/>
      <c r="S352" s="482"/>
      <c r="T352" s="481"/>
      <c r="U352" s="482"/>
      <c r="V352" s="481"/>
      <c r="W352" s="482"/>
      <c r="X352" s="273"/>
      <c r="Y352" s="273"/>
      <c r="Z352" s="327"/>
      <c r="AD352" s="228"/>
      <c r="BX352" s="219"/>
      <c r="BY352" s="219"/>
      <c r="BZ352" s="219"/>
      <c r="CA352" s="219"/>
      <c r="CB352" s="219"/>
      <c r="CC352" s="219"/>
      <c r="CD352" s="219"/>
      <c r="CE352" s="47"/>
      <c r="CF352" s="47"/>
      <c r="CG352" s="47"/>
      <c r="CH352" s="47"/>
      <c r="CI352" s="47"/>
      <c r="CJ352" s="47"/>
      <c r="CK352" s="47"/>
      <c r="CL352" s="47"/>
      <c r="CM352" s="47"/>
      <c r="CN352" s="47"/>
      <c r="CO352" s="47"/>
      <c r="CP352" s="47"/>
      <c r="CQ352" s="47"/>
    </row>
    <row r="353" spans="1:95" ht="88.5" customHeight="1" thickBot="1" x14ac:dyDescent="0.25">
      <c r="A353" s="326"/>
      <c r="B353" s="175" t="s">
        <v>545</v>
      </c>
      <c r="C353" s="277" t="s">
        <v>56</v>
      </c>
      <c r="D353" s="612"/>
      <c r="E353" s="613"/>
      <c r="F353" s="612"/>
      <c r="G353" s="613"/>
      <c r="H353" s="612"/>
      <c r="I353" s="613"/>
      <c r="J353" s="612"/>
      <c r="K353" s="613"/>
      <c r="L353" s="612"/>
      <c r="M353" s="613"/>
      <c r="N353" s="612"/>
      <c r="O353" s="613"/>
      <c r="P353" s="612"/>
      <c r="Q353" s="613"/>
      <c r="R353" s="612"/>
      <c r="S353" s="613"/>
      <c r="T353" s="612"/>
      <c r="U353" s="613"/>
      <c r="V353" s="612"/>
      <c r="W353" s="613"/>
      <c r="X353" s="38"/>
      <c r="Y353" s="538">
        <f>IF(OR(D353="s",F353="s",H353="s",J353="s",L353="s",N353="s",P353="s",R353="s",T353="s",V353="s"), 0, IF(OR(D353="a",F353="a",H353="a",J353="a",L353="a",N353="a",P353="a",R353="a",T353="a",V353="a"),Z353,0))</f>
        <v>0</v>
      </c>
      <c r="Z353" s="333">
        <v>50</v>
      </c>
      <c r="AA353" s="207">
        <f>COUNTIF(D353:W353,"a")+COUNTIF(D353:W353,"s")</f>
        <v>0</v>
      </c>
      <c r="AB353" s="274"/>
      <c r="AD353" s="228"/>
      <c r="BX353" s="219"/>
      <c r="BY353" s="219"/>
      <c r="BZ353" s="219"/>
      <c r="CA353" s="219"/>
      <c r="CB353" s="219"/>
      <c r="CC353" s="219"/>
      <c r="CD353" s="219"/>
      <c r="CE353" s="47"/>
      <c r="CF353" s="47"/>
      <c r="CG353" s="47"/>
      <c r="CH353" s="47"/>
      <c r="CI353" s="47"/>
      <c r="CJ353" s="47"/>
      <c r="CK353" s="47"/>
      <c r="CL353" s="47"/>
      <c r="CM353" s="47"/>
      <c r="CN353" s="47"/>
      <c r="CO353" s="47"/>
      <c r="CP353" s="47"/>
      <c r="CQ353" s="47"/>
    </row>
    <row r="354" spans="1:95" ht="21" customHeight="1" thickTop="1" thickBot="1" x14ac:dyDescent="0.25">
      <c r="A354" s="326"/>
      <c r="B354" s="77"/>
      <c r="C354" s="109"/>
      <c r="D354" s="629" t="s">
        <v>436</v>
      </c>
      <c r="E354" s="641"/>
      <c r="F354" s="641"/>
      <c r="G354" s="641"/>
      <c r="H354" s="641"/>
      <c r="I354" s="641"/>
      <c r="J354" s="641"/>
      <c r="K354" s="641"/>
      <c r="L354" s="641"/>
      <c r="M354" s="641"/>
      <c r="N354" s="641"/>
      <c r="O354" s="641"/>
      <c r="P354" s="641"/>
      <c r="Q354" s="641"/>
      <c r="R354" s="641"/>
      <c r="S354" s="641"/>
      <c r="T354" s="641"/>
      <c r="U354" s="641"/>
      <c r="V354" s="641"/>
      <c r="W354" s="641"/>
      <c r="X354" s="642"/>
      <c r="Y354" s="271">
        <f>SUM(Y353:Y353)</f>
        <v>0</v>
      </c>
      <c r="Z354" s="331">
        <f>SUM(Z353:Z353)</f>
        <v>50</v>
      </c>
      <c r="AD354" s="228"/>
      <c r="BX354" s="219"/>
      <c r="BY354" s="219"/>
      <c r="BZ354" s="219"/>
      <c r="CA354" s="219"/>
      <c r="CB354" s="219"/>
      <c r="CC354" s="219"/>
      <c r="CD354" s="219"/>
      <c r="CE354" s="47"/>
      <c r="CF354" s="47"/>
      <c r="CG354" s="47"/>
      <c r="CH354" s="47"/>
      <c r="CI354" s="47"/>
      <c r="CJ354" s="47"/>
      <c r="CK354" s="47"/>
      <c r="CL354" s="47"/>
      <c r="CM354" s="47"/>
      <c r="CN354" s="47"/>
      <c r="CO354" s="47"/>
      <c r="CP354" s="47"/>
      <c r="CQ354" s="47"/>
    </row>
    <row r="355" spans="1:95" ht="21" customHeight="1" thickBot="1" x14ac:dyDescent="0.25">
      <c r="A355" s="324"/>
      <c r="B355" s="237"/>
      <c r="C355" s="146"/>
      <c r="D355" s="632"/>
      <c r="E355" s="633"/>
      <c r="F355" s="832">
        <v>0</v>
      </c>
      <c r="G355" s="667"/>
      <c r="H355" s="667"/>
      <c r="I355" s="667"/>
      <c r="J355" s="667"/>
      <c r="K355" s="667"/>
      <c r="L355" s="667"/>
      <c r="M355" s="667"/>
      <c r="N355" s="667"/>
      <c r="O355" s="667"/>
      <c r="P355" s="667"/>
      <c r="Q355" s="667"/>
      <c r="R355" s="667"/>
      <c r="S355" s="667"/>
      <c r="T355" s="667"/>
      <c r="U355" s="667"/>
      <c r="V355" s="667"/>
      <c r="W355" s="667"/>
      <c r="X355" s="667"/>
      <c r="Y355" s="667"/>
      <c r="Z355" s="668"/>
      <c r="AD355" s="228"/>
      <c r="BX355" s="219"/>
      <c r="BY355" s="219"/>
      <c r="BZ355" s="219"/>
      <c r="CA355" s="219"/>
      <c r="CB355" s="219"/>
      <c r="CC355" s="219"/>
      <c r="CD355" s="219"/>
      <c r="CE355" s="47"/>
      <c r="CF355" s="47"/>
      <c r="CG355" s="47"/>
      <c r="CH355" s="47"/>
      <c r="CI355" s="47"/>
      <c r="CJ355" s="47"/>
      <c r="CK355" s="47"/>
      <c r="CL355" s="47"/>
      <c r="CM355" s="47"/>
      <c r="CN355" s="47"/>
      <c r="CO355" s="47"/>
      <c r="CP355" s="47"/>
      <c r="CQ355" s="47"/>
    </row>
    <row r="356" spans="1:95" s="280" customFormat="1" ht="30" customHeight="1" thickBot="1" x14ac:dyDescent="0.25">
      <c r="A356" s="316"/>
      <c r="B356" s="192" t="s">
        <v>673</v>
      </c>
      <c r="C356" s="272" t="s">
        <v>674</v>
      </c>
      <c r="D356" s="290"/>
      <c r="E356" s="291"/>
      <c r="F356" s="292"/>
      <c r="G356" s="293"/>
      <c r="H356" s="160"/>
      <c r="I356" s="291"/>
      <c r="J356" s="294"/>
      <c r="K356" s="293"/>
      <c r="L356" s="290"/>
      <c r="M356" s="291"/>
      <c r="N356" s="292"/>
      <c r="O356" s="293"/>
      <c r="P356" s="160"/>
      <c r="Q356" s="291"/>
      <c r="R356" s="292"/>
      <c r="S356" s="293"/>
      <c r="T356" s="290"/>
      <c r="U356" s="291"/>
      <c r="V356" s="292"/>
      <c r="W356" s="293"/>
      <c r="X356" s="295"/>
      <c r="Y356" s="295"/>
      <c r="Z356" s="327"/>
      <c r="AA356" s="207"/>
      <c r="AB356" s="278"/>
      <c r="AC356" s="279"/>
      <c r="AD356" s="228"/>
      <c r="AE356" s="279"/>
      <c r="AF356" s="279"/>
      <c r="AG356" s="279"/>
      <c r="AH356" s="279"/>
      <c r="AI356" s="279"/>
      <c r="AJ356" s="279"/>
      <c r="AK356" s="279"/>
      <c r="AL356" s="279"/>
      <c r="AM356" s="279"/>
      <c r="AN356" s="279"/>
      <c r="AO356" s="279"/>
      <c r="AP356" s="279"/>
      <c r="AQ356" s="279"/>
      <c r="AR356" s="279"/>
      <c r="AS356" s="279"/>
      <c r="AT356" s="279"/>
      <c r="AU356" s="279"/>
      <c r="AV356" s="279"/>
      <c r="AW356" s="279"/>
      <c r="AX356" s="279"/>
      <c r="AY356" s="279"/>
      <c r="AZ356" s="279"/>
      <c r="BA356" s="279"/>
      <c r="BB356" s="279"/>
      <c r="BC356" s="279"/>
      <c r="BD356" s="279"/>
      <c r="BE356" s="279"/>
      <c r="BF356" s="279"/>
      <c r="BG356" s="279"/>
      <c r="BH356" s="279"/>
      <c r="BI356" s="279"/>
      <c r="BJ356" s="279"/>
      <c r="BK356" s="279"/>
      <c r="BL356" s="279"/>
      <c r="BM356" s="279"/>
      <c r="BN356" s="279"/>
      <c r="BO356" s="279"/>
      <c r="BP356" s="279"/>
      <c r="BQ356" s="279"/>
      <c r="BR356" s="279"/>
      <c r="BS356" s="279"/>
      <c r="BT356" s="279"/>
      <c r="BU356" s="279"/>
      <c r="BV356" s="279"/>
      <c r="BW356" s="279"/>
      <c r="BX356" s="279"/>
      <c r="BY356" s="279"/>
      <c r="BZ356" s="279"/>
      <c r="CA356" s="279"/>
      <c r="CB356" s="279"/>
      <c r="CC356" s="279"/>
      <c r="CD356" s="279"/>
      <c r="CE356" s="278"/>
      <c r="CF356" s="278"/>
      <c r="CG356" s="278"/>
      <c r="CH356" s="278"/>
      <c r="CI356" s="278"/>
      <c r="CJ356" s="278"/>
      <c r="CK356" s="278"/>
      <c r="CL356" s="278"/>
      <c r="CM356" s="278"/>
      <c r="CN356" s="278"/>
      <c r="CO356" s="278"/>
      <c r="CP356" s="278"/>
      <c r="CQ356" s="278"/>
    </row>
    <row r="357" spans="1:95" ht="27.95" customHeight="1" x14ac:dyDescent="0.2">
      <c r="A357" s="326" t="s">
        <v>515</v>
      </c>
      <c r="B357" s="196"/>
      <c r="C357" s="517" t="s">
        <v>1143</v>
      </c>
      <c r="D357" s="839"/>
      <c r="E357" s="840"/>
      <c r="F357" s="841"/>
      <c r="G357" s="841"/>
      <c r="H357" s="841"/>
      <c r="I357" s="841"/>
      <c r="J357" s="841"/>
      <c r="K357" s="841"/>
      <c r="L357" s="841"/>
      <c r="M357" s="841"/>
      <c r="N357" s="841"/>
      <c r="O357" s="841"/>
      <c r="P357" s="841"/>
      <c r="Q357" s="841"/>
      <c r="R357" s="841"/>
      <c r="S357" s="841"/>
      <c r="T357" s="841"/>
      <c r="U357" s="841"/>
      <c r="V357" s="841"/>
      <c r="W357" s="841"/>
      <c r="X357" s="841"/>
      <c r="Y357" s="841"/>
      <c r="Z357" s="842"/>
      <c r="AA357" s="39"/>
      <c r="AD357" s="228"/>
      <c r="BX357" s="219"/>
      <c r="BY357" s="219"/>
      <c r="BZ357" s="219"/>
      <c r="CA357" s="219"/>
      <c r="CB357" s="219"/>
      <c r="CC357" s="219"/>
      <c r="CD357" s="219"/>
      <c r="CE357" s="219"/>
      <c r="CF357" s="219"/>
      <c r="CG357" s="47"/>
      <c r="CH357" s="47"/>
      <c r="CI357" s="47"/>
      <c r="CJ357" s="47"/>
      <c r="CK357" s="47"/>
      <c r="CL357" s="47"/>
      <c r="CM357" s="47"/>
    </row>
    <row r="358" spans="1:95" s="543" customFormat="1" ht="45" customHeight="1" x14ac:dyDescent="0.2">
      <c r="A358" s="326" t="s">
        <v>515</v>
      </c>
      <c r="B358" s="173" t="s">
        <v>675</v>
      </c>
      <c r="C358" s="136" t="s">
        <v>1144</v>
      </c>
      <c r="D358" s="606"/>
      <c r="E358" s="607"/>
      <c r="F358" s="606"/>
      <c r="G358" s="607"/>
      <c r="H358" s="606"/>
      <c r="I358" s="607"/>
      <c r="J358" s="606"/>
      <c r="K358" s="607"/>
      <c r="L358" s="606"/>
      <c r="M358" s="607"/>
      <c r="N358" s="606"/>
      <c r="O358" s="607"/>
      <c r="P358" s="606"/>
      <c r="Q358" s="607"/>
      <c r="R358" s="606"/>
      <c r="S358" s="607"/>
      <c r="T358" s="606"/>
      <c r="U358" s="607"/>
      <c r="V358" s="606"/>
      <c r="W358" s="607"/>
      <c r="X358" s="44"/>
      <c r="Y358" s="169">
        <f>IF(OR(D358="s",F358="s",H358="s",J358="s",L358="s",N358="s",P358="s",R358="s",T358="s",V358="s"), 0, IF(OR(D358="a",F358="a",H358="a",J358="a",L358="a",N358="a",P358="a",R358="a",T358="a",V358="a"),Z358,0))</f>
        <v>0</v>
      </c>
      <c r="Z358" s="333">
        <v>5</v>
      </c>
      <c r="AA358" s="39">
        <f>IF((COUNTIF(D358:W358,"a")+COUNTIF(D358:W358,"s"))&gt;0,IF(OR((COUNTIF(D362:W362,"a")+COUNTIF(D362:W362,"s"))),0,COUNTIF(D358:W358,"a")+COUNTIF(D358:W358,"s")),COUNTIF(D358:W358,"a")+COUNTIF(D358:W358,"s"))</f>
        <v>0</v>
      </c>
      <c r="AB358" s="542"/>
      <c r="AD358" s="544"/>
    </row>
    <row r="359" spans="1:95" s="543" customFormat="1" ht="45" customHeight="1" x14ac:dyDescent="0.2">
      <c r="A359" s="326" t="s">
        <v>418</v>
      </c>
      <c r="B359" s="173" t="s">
        <v>676</v>
      </c>
      <c r="C359" s="136" t="s">
        <v>677</v>
      </c>
      <c r="D359" s="606"/>
      <c r="E359" s="607"/>
      <c r="F359" s="606"/>
      <c r="G359" s="607"/>
      <c r="H359" s="606"/>
      <c r="I359" s="607"/>
      <c r="J359" s="606"/>
      <c r="K359" s="607"/>
      <c r="L359" s="606"/>
      <c r="M359" s="607"/>
      <c r="N359" s="606"/>
      <c r="O359" s="607"/>
      <c r="P359" s="606"/>
      <c r="Q359" s="607"/>
      <c r="R359" s="606"/>
      <c r="S359" s="607"/>
      <c r="T359" s="606"/>
      <c r="U359" s="607"/>
      <c r="V359" s="606"/>
      <c r="W359" s="607"/>
      <c r="X359" s="44"/>
      <c r="Y359" s="169">
        <f>IF(OR(D359="s",F359="s",H359="s",J359="s",L359="s",N359="s",P359="s",R359="s",T359="s",V359="s"), 0, IF(OR(D359="a",F359="a",H359="a",J359="a",L359="a",N359="a",P359="a",R359="a",T359="a",V359="a"),Z359,0))</f>
        <v>0</v>
      </c>
      <c r="Z359" s="330">
        <v>5</v>
      </c>
      <c r="AA359" s="39">
        <f>IF((COUNTIF(D359:W359,"a")+COUNTIF(D359:W359,"s"))&gt;0,IF(OR((COUNTIF(D362:W362,"a")+COUNTIF(D362:W362,"s"))),0,COUNTIF(D359:W359,"a")+COUNTIF(D359:W359,"s")),COUNTIF(D359:W359,"a")+COUNTIF(D359:W359,"s"))</f>
        <v>0</v>
      </c>
      <c r="AB359" s="542"/>
      <c r="AD359" s="544"/>
    </row>
    <row r="360" spans="1:95" s="543" customFormat="1" ht="27.95" customHeight="1" x14ac:dyDescent="0.2">
      <c r="A360" s="326" t="s">
        <v>204</v>
      </c>
      <c r="B360" s="545"/>
      <c r="C360" s="546" t="s">
        <v>1145</v>
      </c>
      <c r="D360" s="625"/>
      <c r="E360" s="626"/>
      <c r="F360" s="627"/>
      <c r="G360" s="627"/>
      <c r="H360" s="627"/>
      <c r="I360" s="627"/>
      <c r="J360" s="627"/>
      <c r="K360" s="627"/>
      <c r="L360" s="627"/>
      <c r="M360" s="627"/>
      <c r="N360" s="627"/>
      <c r="O360" s="627"/>
      <c r="P360" s="627"/>
      <c r="Q360" s="627"/>
      <c r="R360" s="627"/>
      <c r="S360" s="627"/>
      <c r="T360" s="627"/>
      <c r="U360" s="627"/>
      <c r="V360" s="627"/>
      <c r="W360" s="627"/>
      <c r="X360" s="627"/>
      <c r="Y360" s="627"/>
      <c r="Z360" s="628"/>
      <c r="AA360" s="39"/>
      <c r="AB360" s="542"/>
      <c r="AD360" s="544"/>
    </row>
    <row r="361" spans="1:95" s="543" customFormat="1" ht="45" customHeight="1" x14ac:dyDescent="0.2">
      <c r="A361" s="326" t="s">
        <v>204</v>
      </c>
      <c r="B361" s="418" t="s">
        <v>1146</v>
      </c>
      <c r="C361" s="419" t="s">
        <v>1147</v>
      </c>
      <c r="D361" s="606"/>
      <c r="E361" s="607"/>
      <c r="F361" s="606"/>
      <c r="G361" s="607"/>
      <c r="H361" s="606"/>
      <c r="I361" s="607"/>
      <c r="J361" s="606"/>
      <c r="K361" s="607"/>
      <c r="L361" s="606"/>
      <c r="M361" s="607"/>
      <c r="N361" s="606"/>
      <c r="O361" s="607"/>
      <c r="P361" s="606"/>
      <c r="Q361" s="607"/>
      <c r="R361" s="606"/>
      <c r="S361" s="607"/>
      <c r="T361" s="606"/>
      <c r="U361" s="607"/>
      <c r="V361" s="606"/>
      <c r="W361" s="607"/>
      <c r="X361" s="44"/>
      <c r="Y361" s="519">
        <f>IF(OR(D361="s",F361="s",H361="s",J361="s",L361="s",N361="s",P361="s",R361="s",T361="s",V361="s"), 0, IF(OR(D361="a",F361="a",H361="a",J361="a",L361="a",N361="a",P361="a",R361="a",T361="a",V361="a"),Z361,0))</f>
        <v>0</v>
      </c>
      <c r="Z361" s="330">
        <v>15</v>
      </c>
      <c r="AA361" s="39">
        <f>IF((COUNTIF(D361:W361,"a")+COUNTIF(D361:W361,"s"))&gt;0,IF((COUNTIF(D358:W359,"a")+COUNTIF(D358:W359,"s"))&gt;0,0,COUNTIF(D361:W361,"a")+COUNTIF(D361:W361,"s")), COUNTIF(D361:W361,"a")+COUNTIF(D361:W361,"s"))</f>
        <v>0</v>
      </c>
      <c r="AB361" s="542"/>
      <c r="AD361" s="544"/>
    </row>
    <row r="362" spans="1:95" s="543" customFormat="1" ht="45" customHeight="1" x14ac:dyDescent="0.2">
      <c r="A362" s="326" t="s">
        <v>204</v>
      </c>
      <c r="B362" s="418" t="s">
        <v>1148</v>
      </c>
      <c r="C362" s="419" t="s">
        <v>1149</v>
      </c>
      <c r="D362" s="606"/>
      <c r="E362" s="607"/>
      <c r="F362" s="606"/>
      <c r="G362" s="607"/>
      <c r="H362" s="606"/>
      <c r="I362" s="607"/>
      <c r="J362" s="606"/>
      <c r="K362" s="607"/>
      <c r="L362" s="606"/>
      <c r="M362" s="607"/>
      <c r="N362" s="606"/>
      <c r="O362" s="607"/>
      <c r="P362" s="606"/>
      <c r="Q362" s="607"/>
      <c r="R362" s="606"/>
      <c r="S362" s="607"/>
      <c r="T362" s="606"/>
      <c r="U362" s="607"/>
      <c r="V362" s="606"/>
      <c r="W362" s="607"/>
      <c r="X362" s="44"/>
      <c r="Y362" s="519">
        <f>IF(OR(D362="s",F362="s",H362="s",J362="s",L362="s",N362="s",P362="s",R362="s",T362="s",V362="s"), 0, IF(OR(D362="a",F362="a",H362="a",J362="a",L362="a",N362="a",P362="a",R362="a",T362="a",V362="a"),Z362,0))</f>
        <v>0</v>
      </c>
      <c r="Z362" s="330">
        <v>5</v>
      </c>
      <c r="AA362" s="39">
        <f>IF((COUNTIF(D362:W362,"a")+COUNTIF(D362:W362,"s"))&gt;0,IF((COUNTIF(D358:W359,"a")+COUNTIF(D358:W359,"s"))&gt;0,0,COUNTIF(D362:W362,"a")+COUNTIF(D362:W362,"s")), COUNTIF(D362:W362,"a")+COUNTIF(D362:W362,"s"))</f>
        <v>0</v>
      </c>
      <c r="AB362" s="542"/>
      <c r="AD362" s="544"/>
    </row>
    <row r="363" spans="1:95" s="548" customFormat="1" ht="45" customHeight="1" x14ac:dyDescent="0.15">
      <c r="A363" s="326" t="s">
        <v>204</v>
      </c>
      <c r="B363" s="173" t="s">
        <v>1150</v>
      </c>
      <c r="C363" s="136" t="s">
        <v>1151</v>
      </c>
      <c r="D363" s="569"/>
      <c r="E363" s="570"/>
      <c r="F363" s="569"/>
      <c r="G363" s="570"/>
      <c r="H363" s="569"/>
      <c r="I363" s="570"/>
      <c r="J363" s="569"/>
      <c r="K363" s="570"/>
      <c r="L363" s="569"/>
      <c r="M363" s="570"/>
      <c r="N363" s="569"/>
      <c r="O363" s="570"/>
      <c r="P363" s="569"/>
      <c r="Q363" s="570"/>
      <c r="R363" s="569"/>
      <c r="S363" s="570"/>
      <c r="T363" s="569"/>
      <c r="U363" s="570"/>
      <c r="V363" s="569"/>
      <c r="W363" s="570"/>
      <c r="X363" s="540"/>
      <c r="Y363" s="169">
        <f>IF(OR(D363="s",F363="s",H363="s",J363="s",L363="s",N363="s",P363="s",R363="s",T363="s",V363="s"), 0, IF(OR(D363="a",F363="a",H363="a",J363="a",L363="a",N363="a",P363="a",R363="a",T363="a",V363="a"),Z363,0))</f>
        <v>0</v>
      </c>
      <c r="Z363" s="330">
        <v>5</v>
      </c>
      <c r="AA363" s="547">
        <f>IF((COUNTIF(D363:W363,"a")+COUNTIF(D363:W363,"s")+COUNTIF(X363,"na"))&gt;0,IF((COUNTIF(D367:W367,"a")+COUNTIF(D367:W367,"s")),0,COUNTIF(D363:W363,"a")+COUNTIF(D363:W363,"s")+COUNTIF(X363,"na")),COUNTIF(D363:W363,"a")+COUNTIF(D363:W363,"s"))</f>
        <v>0</v>
      </c>
      <c r="AB363" s="542"/>
      <c r="AD363" s="544"/>
    </row>
    <row r="364" spans="1:95" s="543" customFormat="1" ht="27.95" customHeight="1" x14ac:dyDescent="0.2">
      <c r="A364" s="326" t="s">
        <v>204</v>
      </c>
      <c r="B364" s="175"/>
      <c r="C364" s="549" t="s">
        <v>1152</v>
      </c>
      <c r="D364" s="625"/>
      <c r="E364" s="626"/>
      <c r="F364" s="627"/>
      <c r="G364" s="627"/>
      <c r="H364" s="627"/>
      <c r="I364" s="627"/>
      <c r="J364" s="627"/>
      <c r="K364" s="627"/>
      <c r="L364" s="627"/>
      <c r="M364" s="627"/>
      <c r="N364" s="627"/>
      <c r="O364" s="627"/>
      <c r="P364" s="627"/>
      <c r="Q364" s="627"/>
      <c r="R364" s="627"/>
      <c r="S364" s="627"/>
      <c r="T364" s="627"/>
      <c r="U364" s="627"/>
      <c r="V364" s="627"/>
      <c r="W364" s="627"/>
      <c r="X364" s="627"/>
      <c r="Y364" s="627"/>
      <c r="Z364" s="628"/>
      <c r="AA364" s="39"/>
      <c r="AB364" s="542"/>
      <c r="AD364" s="544"/>
    </row>
    <row r="365" spans="1:95" s="555" customFormat="1" ht="45" customHeight="1" x14ac:dyDescent="0.2">
      <c r="A365" s="550" t="s">
        <v>204</v>
      </c>
      <c r="B365" s="551" t="s">
        <v>1153</v>
      </c>
      <c r="C365" s="136" t="s">
        <v>1154</v>
      </c>
      <c r="D365" s="614"/>
      <c r="E365" s="615"/>
      <c r="F365" s="614"/>
      <c r="G365" s="615"/>
      <c r="H365" s="614"/>
      <c r="I365" s="615"/>
      <c r="J365" s="614"/>
      <c r="K365" s="615"/>
      <c r="L365" s="614"/>
      <c r="M365" s="615"/>
      <c r="N365" s="614"/>
      <c r="O365" s="615"/>
      <c r="P365" s="614"/>
      <c r="Q365" s="615"/>
      <c r="R365" s="614"/>
      <c r="S365" s="615"/>
      <c r="T365" s="614"/>
      <c r="U365" s="615"/>
      <c r="V365" s="616"/>
      <c r="W365" s="617"/>
      <c r="X365" s="552"/>
      <c r="Y365" s="553">
        <f>IF(OR(D365="s",F365="s",H365="s",J365="s",L365="s",N365="s",P365="s",R365="s",T365="s",V365="s"), 0, IF(OR(D365="a",F365="a",H365="a",J365="a",L365="a",N365="a",P365="a",R365="a",T365="a",V365="a"),Z365,0))</f>
        <v>0</v>
      </c>
      <c r="Z365" s="554">
        <v>10</v>
      </c>
      <c r="AA365" s="547">
        <f>IF((COUNTIF(D365:W365,"a")+COUNTIF(D365:W365,"s")+COUNTIF(X365,"na"))&gt;0,IF((COUNTIF(D367:W367,"a")+COUNTIF(D367:W367,"s")),0,COUNTIF(D365:W365,"a")+COUNTIF(D365:W365,"s")+COUNTIF(X365,"na")),COUNTIF(D365:W365,"a")+COUNTIF(D365:W365,"s"))</f>
        <v>0</v>
      </c>
      <c r="AB365" s="559"/>
      <c r="AD365" s="556" t="s">
        <v>205</v>
      </c>
    </row>
    <row r="366" spans="1:95" s="555" customFormat="1" ht="45" customHeight="1" x14ac:dyDescent="0.2">
      <c r="A366" s="550" t="s">
        <v>204</v>
      </c>
      <c r="B366" s="551" t="s">
        <v>1155</v>
      </c>
      <c r="C366" s="136" t="s">
        <v>1156</v>
      </c>
      <c r="D366" s="614"/>
      <c r="E366" s="615"/>
      <c r="F366" s="614"/>
      <c r="G366" s="615"/>
      <c r="H366" s="614"/>
      <c r="I366" s="615"/>
      <c r="J366" s="614"/>
      <c r="K366" s="615"/>
      <c r="L366" s="614"/>
      <c r="M366" s="615"/>
      <c r="N366" s="614"/>
      <c r="O366" s="615"/>
      <c r="P366" s="614"/>
      <c r="Q366" s="615"/>
      <c r="R366" s="614"/>
      <c r="S366" s="615"/>
      <c r="T366" s="614"/>
      <c r="U366" s="615"/>
      <c r="V366" s="616"/>
      <c r="W366" s="617"/>
      <c r="X366" s="557" t="str">
        <f>IF(X365="na","na","")</f>
        <v/>
      </c>
      <c r="Y366" s="553">
        <f>IF(OR(D366="s",F366="s",H366="s",J366="s",L366="s",N366="s",P366="s",R366="s",T366="s",V366="s"), 0, IF(OR(D366="a",F366="a",H366="a",J366="a",L366="a",N366="a",P366="a",R366="a",T366="a",V366="a"),Z366,0))</f>
        <v>0</v>
      </c>
      <c r="Z366" s="554">
        <v>10</v>
      </c>
      <c r="AA366" s="547">
        <f>IF((COUNTIF(D366:W366,"a")+COUNTIF(D366:W366,"s")+COUNTIF(X366,"na"))&gt;0,IF((COUNTIF(D367:W367,"a")+COUNTIF(D367:W367,"s")),0,COUNTIF(D366:W366,"a")+COUNTIF(D366:W366,"s")+COUNTIF(X366,"na")),COUNTIF(D366:W366,"a")+COUNTIF(D366:W366,"s"))</f>
        <v>0</v>
      </c>
      <c r="AB366" s="2"/>
      <c r="AD366" s="556" t="s">
        <v>205</v>
      </c>
      <c r="AE366" s="555" t="s">
        <v>88</v>
      </c>
      <c r="AF366" s="555" t="s">
        <v>88</v>
      </c>
    </row>
    <row r="367" spans="1:95" s="548" customFormat="1" ht="67.5" customHeight="1" thickBot="1" x14ac:dyDescent="0.2">
      <c r="A367" s="326" t="s">
        <v>1157</v>
      </c>
      <c r="B367" s="418" t="s">
        <v>1133</v>
      </c>
      <c r="C367" s="419" t="s">
        <v>1158</v>
      </c>
      <c r="D367" s="569"/>
      <c r="E367" s="570"/>
      <c r="F367" s="569"/>
      <c r="G367" s="570"/>
      <c r="H367" s="569"/>
      <c r="I367" s="570"/>
      <c r="J367" s="569"/>
      <c r="K367" s="570"/>
      <c r="L367" s="569"/>
      <c r="M367" s="570"/>
      <c r="N367" s="569"/>
      <c r="O367" s="570"/>
      <c r="P367" s="569" t="s">
        <v>1159</v>
      </c>
      <c r="Q367" s="570"/>
      <c r="R367" s="569"/>
      <c r="S367" s="570"/>
      <c r="T367" s="569"/>
      <c r="U367" s="570"/>
      <c r="V367" s="569"/>
      <c r="W367" s="570"/>
      <c r="X367" s="518"/>
      <c r="Y367" s="519">
        <f>IF(OR(D367="s",F367="s",H367="s",J367="s",L367="s",N367="s",P367="s",R367="s",T367="s",V367="s"), 0, IF(OR(D367="a",F367="a",H367="a",J367="a",L367="a",N367="a",P367="a",R367="a",T367="a",V367="a"),Z367,0))</f>
        <v>0</v>
      </c>
      <c r="Z367" s="333">
        <v>45</v>
      </c>
      <c r="AA367" s="39">
        <f>IF(OR(COUNTIF(D358:W366,"a")+COUNTIF(D358:W366,"s")+COUNTIF(X365:X366,"na")&gt;0),0,(COUNTIF(D367:W367,"a")+COUNTIF(D367:W367,"s")))</f>
        <v>0</v>
      </c>
      <c r="AB367" s="542"/>
      <c r="AD367" s="544"/>
    </row>
    <row r="368" spans="1:95" s="280" customFormat="1" ht="17.45" customHeight="1" thickTop="1" thickBot="1" x14ac:dyDescent="0.25">
      <c r="A368" s="326"/>
      <c r="B368" s="177"/>
      <c r="C368" s="110"/>
      <c r="D368" s="629" t="s">
        <v>436</v>
      </c>
      <c r="E368" s="641"/>
      <c r="F368" s="641"/>
      <c r="G368" s="641"/>
      <c r="H368" s="641"/>
      <c r="I368" s="641"/>
      <c r="J368" s="641"/>
      <c r="K368" s="641"/>
      <c r="L368" s="641"/>
      <c r="M368" s="641"/>
      <c r="N368" s="641"/>
      <c r="O368" s="641"/>
      <c r="P368" s="641"/>
      <c r="Q368" s="641"/>
      <c r="R368" s="641"/>
      <c r="S368" s="641"/>
      <c r="T368" s="641"/>
      <c r="U368" s="641"/>
      <c r="V368" s="641"/>
      <c r="W368" s="641"/>
      <c r="X368" s="670"/>
      <c r="Y368" s="288">
        <f>SUM(Y358:Y367)</f>
        <v>0</v>
      </c>
      <c r="Z368" s="331">
        <f xml:space="preserve"> SUM(Z367)</f>
        <v>45</v>
      </c>
      <c r="AA368" s="207"/>
      <c r="AB368" s="278"/>
      <c r="AC368" s="558">
        <f>IF(Y368&gt;Z368,1,0)</f>
        <v>0</v>
      </c>
      <c r="AD368" s="228"/>
      <c r="AE368" s="279"/>
      <c r="AF368" s="279"/>
      <c r="AG368" s="279"/>
      <c r="AH368" s="279"/>
      <c r="AI368" s="279"/>
      <c r="AJ368" s="279"/>
      <c r="AK368" s="279"/>
      <c r="AL368" s="279"/>
      <c r="AM368" s="279"/>
      <c r="AN368" s="279"/>
      <c r="AO368" s="279"/>
      <c r="AP368" s="279"/>
      <c r="AQ368" s="279"/>
      <c r="AR368" s="279"/>
      <c r="AS368" s="279"/>
      <c r="AT368" s="279"/>
      <c r="AU368" s="279"/>
      <c r="AV368" s="279"/>
      <c r="AW368" s="279"/>
      <c r="AX368" s="279"/>
      <c r="AY368" s="279"/>
      <c r="AZ368" s="279"/>
      <c r="BA368" s="279"/>
      <c r="BB368" s="279"/>
      <c r="BC368" s="279"/>
      <c r="BD368" s="279"/>
      <c r="BE368" s="279"/>
      <c r="BF368" s="279"/>
      <c r="BG368" s="279"/>
      <c r="BH368" s="279"/>
      <c r="BI368" s="279"/>
      <c r="BJ368" s="279"/>
      <c r="BK368" s="279"/>
      <c r="BL368" s="279"/>
      <c r="BM368" s="279"/>
      <c r="BN368" s="279"/>
      <c r="BO368" s="279"/>
      <c r="BP368" s="279"/>
      <c r="BQ368" s="279"/>
      <c r="BR368" s="279"/>
      <c r="BS368" s="279"/>
      <c r="BT368" s="279"/>
      <c r="BU368" s="279"/>
      <c r="BV368" s="279"/>
      <c r="BW368" s="279"/>
      <c r="BX368" s="279"/>
      <c r="BY368" s="279"/>
      <c r="BZ368" s="279"/>
      <c r="CA368" s="279"/>
      <c r="CB368" s="279"/>
      <c r="CC368" s="279"/>
      <c r="CD368" s="279"/>
      <c r="CE368" s="278"/>
      <c r="CF368" s="278"/>
      <c r="CG368" s="278"/>
      <c r="CH368" s="278"/>
      <c r="CI368" s="278"/>
      <c r="CJ368" s="278"/>
      <c r="CK368" s="278"/>
      <c r="CL368" s="278"/>
      <c r="CM368" s="278"/>
      <c r="CN368" s="278"/>
      <c r="CO368" s="278"/>
      <c r="CP368" s="278"/>
      <c r="CQ368" s="278"/>
    </row>
    <row r="369" spans="1:108" s="280" customFormat="1" ht="21.6" customHeight="1" thickBot="1" x14ac:dyDescent="0.25">
      <c r="A369" s="326"/>
      <c r="B369" s="177"/>
      <c r="C369" s="110"/>
      <c r="D369" s="813"/>
      <c r="E369" s="814"/>
      <c r="F369" s="815">
        <v>20</v>
      </c>
      <c r="G369" s="816"/>
      <c r="H369" s="816"/>
      <c r="I369" s="816"/>
      <c r="J369" s="816"/>
      <c r="K369" s="816"/>
      <c r="L369" s="816"/>
      <c r="M369" s="816"/>
      <c r="N369" s="816"/>
      <c r="O369" s="816"/>
      <c r="P369" s="816"/>
      <c r="Q369" s="816"/>
      <c r="R369" s="816"/>
      <c r="S369" s="816"/>
      <c r="T369" s="816"/>
      <c r="U369" s="816"/>
      <c r="V369" s="816"/>
      <c r="W369" s="816"/>
      <c r="X369" s="816"/>
      <c r="Y369" s="816"/>
      <c r="Z369" s="817"/>
      <c r="AA369" s="207"/>
      <c r="AB369" s="278"/>
      <c r="AC369" s="279"/>
      <c r="AD369" s="228"/>
      <c r="AE369" s="279"/>
      <c r="AF369" s="279"/>
      <c r="AG369" s="279"/>
      <c r="AH369" s="279"/>
      <c r="AI369" s="279"/>
      <c r="AJ369" s="279"/>
      <c r="AK369" s="279"/>
      <c r="AL369" s="279"/>
      <c r="AM369" s="279"/>
      <c r="AN369" s="279"/>
      <c r="AO369" s="279"/>
      <c r="AP369" s="279"/>
      <c r="AQ369" s="279"/>
      <c r="AR369" s="279"/>
      <c r="AS369" s="279"/>
      <c r="AT369" s="279"/>
      <c r="AU369" s="279"/>
      <c r="AV369" s="279"/>
      <c r="AW369" s="279"/>
      <c r="AX369" s="279"/>
      <c r="AY369" s="279"/>
      <c r="AZ369" s="279"/>
      <c r="BA369" s="279"/>
      <c r="BB369" s="279"/>
      <c r="BC369" s="279"/>
      <c r="BD369" s="279"/>
      <c r="BE369" s="279"/>
      <c r="BF369" s="279"/>
      <c r="BG369" s="279"/>
      <c r="BH369" s="279"/>
      <c r="BI369" s="279"/>
      <c r="BJ369" s="279"/>
      <c r="BK369" s="279"/>
      <c r="BL369" s="279"/>
      <c r="BM369" s="279"/>
      <c r="BN369" s="279"/>
      <c r="BO369" s="279"/>
      <c r="BP369" s="279"/>
      <c r="BQ369" s="279"/>
      <c r="BR369" s="279"/>
      <c r="BS369" s="279"/>
      <c r="BT369" s="279"/>
      <c r="BU369" s="279"/>
      <c r="BV369" s="279"/>
      <c r="BW369" s="279"/>
      <c r="BX369" s="279"/>
      <c r="BY369" s="279"/>
      <c r="BZ369" s="279"/>
      <c r="CA369" s="279"/>
      <c r="CB369" s="279"/>
      <c r="CC369" s="279"/>
      <c r="CD369" s="279"/>
      <c r="CE369" s="278"/>
      <c r="CF369" s="278"/>
      <c r="CG369" s="278"/>
      <c r="CH369" s="278"/>
      <c r="CI369" s="278"/>
      <c r="CJ369" s="278"/>
      <c r="CK369" s="278"/>
      <c r="CL369" s="278"/>
      <c r="CM369" s="278"/>
      <c r="CN369" s="278"/>
      <c r="CO369" s="278"/>
      <c r="CP369" s="278"/>
      <c r="CQ369" s="278"/>
    </row>
    <row r="370" spans="1:108" s="280" customFormat="1" ht="30" customHeight="1" thickBot="1" x14ac:dyDescent="0.25">
      <c r="A370" s="326"/>
      <c r="B370" s="190" t="s">
        <v>678</v>
      </c>
      <c r="C370" s="135" t="s">
        <v>679</v>
      </c>
      <c r="D370" s="281"/>
      <c r="E370" s="282"/>
      <c r="F370" s="283"/>
      <c r="G370" s="284"/>
      <c r="H370" s="12"/>
      <c r="I370" s="282"/>
      <c r="J370" s="285"/>
      <c r="K370" s="284"/>
      <c r="L370" s="281"/>
      <c r="M370" s="282"/>
      <c r="N370" s="283"/>
      <c r="O370" s="284"/>
      <c r="P370" s="12"/>
      <c r="Q370" s="282"/>
      <c r="R370" s="283"/>
      <c r="S370" s="284"/>
      <c r="T370" s="281"/>
      <c r="U370" s="282"/>
      <c r="V370" s="283"/>
      <c r="W370" s="284"/>
      <c r="X370" s="286"/>
      <c r="Y370" s="286"/>
      <c r="Z370" s="332"/>
      <c r="AA370" s="207"/>
      <c r="AB370" s="278"/>
      <c r="AC370" s="279"/>
      <c r="AD370" s="228"/>
      <c r="AE370" s="279"/>
      <c r="AF370" s="279"/>
      <c r="AG370" s="279"/>
      <c r="AH370" s="279"/>
      <c r="AI370" s="279"/>
      <c r="AJ370" s="279"/>
      <c r="AK370" s="279"/>
      <c r="AL370" s="279"/>
      <c r="AM370" s="279"/>
      <c r="AN370" s="279"/>
      <c r="AO370" s="279"/>
      <c r="AP370" s="279"/>
      <c r="AQ370" s="279"/>
      <c r="AR370" s="279"/>
      <c r="AS370" s="279"/>
      <c r="AT370" s="279"/>
      <c r="AU370" s="279"/>
      <c r="AV370" s="279"/>
      <c r="AW370" s="279"/>
      <c r="AX370" s="279"/>
      <c r="AY370" s="279"/>
      <c r="AZ370" s="279"/>
      <c r="BA370" s="279"/>
      <c r="BB370" s="279"/>
      <c r="BC370" s="279"/>
      <c r="BD370" s="279"/>
      <c r="BE370" s="279"/>
      <c r="BF370" s="279"/>
      <c r="BG370" s="279"/>
      <c r="BH370" s="279"/>
      <c r="BI370" s="279"/>
      <c r="BJ370" s="279"/>
      <c r="BK370" s="279"/>
      <c r="BL370" s="279"/>
      <c r="BM370" s="279"/>
      <c r="BN370" s="279"/>
      <c r="BO370" s="279"/>
      <c r="BP370" s="279"/>
      <c r="BQ370" s="279"/>
      <c r="BR370" s="279"/>
      <c r="BS370" s="279"/>
      <c r="BT370" s="279"/>
      <c r="BU370" s="279"/>
      <c r="BV370" s="279"/>
      <c r="BW370" s="279"/>
      <c r="BX370" s="279"/>
      <c r="BY370" s="279"/>
      <c r="BZ370" s="279"/>
      <c r="CA370" s="279"/>
      <c r="CB370" s="279"/>
      <c r="CC370" s="279"/>
      <c r="CD370" s="279"/>
      <c r="CE370" s="278"/>
      <c r="CF370" s="278"/>
      <c r="CG370" s="278"/>
      <c r="CH370" s="278"/>
      <c r="CI370" s="278"/>
      <c r="CJ370" s="278"/>
      <c r="CK370" s="278"/>
      <c r="CL370" s="278"/>
      <c r="CM370" s="278"/>
      <c r="CN370" s="278"/>
      <c r="CO370" s="278"/>
      <c r="CP370" s="278"/>
      <c r="CQ370" s="278"/>
    </row>
    <row r="371" spans="1:108" s="280" customFormat="1" ht="27.95" customHeight="1" x14ac:dyDescent="0.2">
      <c r="A371" s="326"/>
      <c r="B371" s="173" t="s">
        <v>680</v>
      </c>
      <c r="C371" s="136" t="s">
        <v>681</v>
      </c>
      <c r="D371" s="606"/>
      <c r="E371" s="607"/>
      <c r="F371" s="606"/>
      <c r="G371" s="607"/>
      <c r="H371" s="606"/>
      <c r="I371" s="607"/>
      <c r="J371" s="606"/>
      <c r="K371" s="607"/>
      <c r="L371" s="606"/>
      <c r="M371" s="607"/>
      <c r="N371" s="606"/>
      <c r="O371" s="607"/>
      <c r="P371" s="606"/>
      <c r="Q371" s="607"/>
      <c r="R371" s="606"/>
      <c r="S371" s="607"/>
      <c r="T371" s="606"/>
      <c r="U371" s="607"/>
      <c r="V371" s="606"/>
      <c r="W371" s="607"/>
      <c r="X371" s="44"/>
      <c r="Y371" s="169">
        <f>IF(OR(D371="s",F371="s",H371="s",J371="s",L371="s",N371="s",P371="s",R371="s",T371="s",V371="s"), 0, IF(OR(D371="a",F371="a",H371="a",J371="a",L371="a",N371="a",P371="a",R371="a",T371="a",V371="a"),Z371,0))</f>
        <v>0</v>
      </c>
      <c r="Z371" s="330">
        <v>15</v>
      </c>
      <c r="AA371" s="207">
        <f>COUNTIF(D371:W371,"a")+COUNTIF(D371:W371,"s")</f>
        <v>0</v>
      </c>
      <c r="AB371" s="388"/>
      <c r="AC371" s="279"/>
      <c r="AD371" s="228"/>
      <c r="AE371" s="279"/>
      <c r="AF371" s="279"/>
      <c r="AG371" s="279"/>
      <c r="AH371" s="279"/>
      <c r="AI371" s="279"/>
      <c r="AJ371" s="279"/>
      <c r="AK371" s="279"/>
      <c r="AL371" s="279"/>
      <c r="AM371" s="279"/>
      <c r="AN371" s="279"/>
      <c r="AO371" s="279"/>
      <c r="AP371" s="279"/>
      <c r="AQ371" s="279"/>
      <c r="AR371" s="279"/>
      <c r="AS371" s="279"/>
      <c r="AT371" s="279"/>
      <c r="AU371" s="279"/>
      <c r="AV371" s="279"/>
      <c r="AW371" s="279"/>
      <c r="AX371" s="279"/>
      <c r="AY371" s="279"/>
      <c r="AZ371" s="279"/>
      <c r="BA371" s="279"/>
      <c r="BB371" s="279"/>
      <c r="BC371" s="279"/>
      <c r="BD371" s="279"/>
      <c r="BE371" s="279"/>
      <c r="BF371" s="279"/>
      <c r="BG371" s="279"/>
      <c r="BH371" s="279"/>
      <c r="BI371" s="279"/>
      <c r="BJ371" s="279"/>
      <c r="BK371" s="279"/>
      <c r="BL371" s="279"/>
      <c r="BM371" s="279"/>
      <c r="BN371" s="279"/>
      <c r="BO371" s="279"/>
      <c r="BP371" s="279"/>
      <c r="BQ371" s="279"/>
      <c r="BR371" s="279"/>
      <c r="BS371" s="279"/>
      <c r="BT371" s="279"/>
      <c r="BU371" s="279"/>
      <c r="BV371" s="279"/>
      <c r="BW371" s="279"/>
      <c r="BX371" s="279"/>
      <c r="BY371" s="279"/>
      <c r="BZ371" s="279"/>
      <c r="CA371" s="279"/>
      <c r="CB371" s="279"/>
      <c r="CC371" s="279"/>
      <c r="CD371" s="279"/>
      <c r="CE371" s="278"/>
      <c r="CF371" s="278"/>
      <c r="CG371" s="278"/>
      <c r="CH371" s="278"/>
      <c r="CI371" s="278"/>
      <c r="CJ371" s="278"/>
      <c r="CK371" s="278"/>
      <c r="CL371" s="278"/>
      <c r="CM371" s="278"/>
      <c r="CN371" s="278"/>
      <c r="CO371" s="278"/>
      <c r="CP371" s="278"/>
      <c r="CQ371" s="278"/>
    </row>
    <row r="372" spans="1:108" s="280" customFormat="1" ht="27.95" customHeight="1" thickBot="1" x14ac:dyDescent="0.25">
      <c r="A372" s="326"/>
      <c r="B372" s="173" t="s">
        <v>682</v>
      </c>
      <c r="C372" s="136" t="s">
        <v>683</v>
      </c>
      <c r="D372" s="606"/>
      <c r="E372" s="607"/>
      <c r="F372" s="606"/>
      <c r="G372" s="607"/>
      <c r="H372" s="606"/>
      <c r="I372" s="607"/>
      <c r="J372" s="606"/>
      <c r="K372" s="607"/>
      <c r="L372" s="606"/>
      <c r="M372" s="607"/>
      <c r="N372" s="606"/>
      <c r="O372" s="607"/>
      <c r="P372" s="606"/>
      <c r="Q372" s="607"/>
      <c r="R372" s="606"/>
      <c r="S372" s="607"/>
      <c r="T372" s="606"/>
      <c r="U372" s="607"/>
      <c r="V372" s="606"/>
      <c r="W372" s="607"/>
      <c r="X372" s="44"/>
      <c r="Y372" s="169">
        <f>IF(OR(D372="s",F372="s",H372="s",J372="s",L372="s",N372="s",P372="s",R372="s",T372="s",V372="s"), 0, IF(OR(D372="a",F372="a",H372="a",J372="a",L372="a",N372="a",P372="a",R372="a",T372="a",V372="a"),Z372,0))</f>
        <v>0</v>
      </c>
      <c r="Z372" s="330">
        <v>10</v>
      </c>
      <c r="AA372" s="207">
        <f>COUNTIF(D372:W372,"a")+COUNTIF(D372:W372,"s")</f>
        <v>0</v>
      </c>
      <c r="AB372" s="388"/>
      <c r="AC372" s="279"/>
      <c r="AD372" s="228"/>
      <c r="AE372" s="279"/>
      <c r="AF372" s="279"/>
      <c r="AG372" s="279"/>
      <c r="AH372" s="279"/>
      <c r="AI372" s="279"/>
      <c r="AJ372" s="279"/>
      <c r="AK372" s="279"/>
      <c r="AL372" s="279"/>
      <c r="AM372" s="279"/>
      <c r="AN372" s="279"/>
      <c r="AO372" s="279"/>
      <c r="AP372" s="279"/>
      <c r="AQ372" s="279"/>
      <c r="AR372" s="279"/>
      <c r="AS372" s="279"/>
      <c r="AT372" s="279"/>
      <c r="AU372" s="279"/>
      <c r="AV372" s="279"/>
      <c r="AW372" s="279"/>
      <c r="AX372" s="279"/>
      <c r="AY372" s="279"/>
      <c r="AZ372" s="279"/>
      <c r="BA372" s="279"/>
      <c r="BB372" s="279"/>
      <c r="BC372" s="279"/>
      <c r="BD372" s="279"/>
      <c r="BE372" s="279"/>
      <c r="BF372" s="279"/>
      <c r="BG372" s="279"/>
      <c r="BH372" s="279"/>
      <c r="BI372" s="279"/>
      <c r="BJ372" s="279"/>
      <c r="BK372" s="279"/>
      <c r="BL372" s="279"/>
      <c r="BM372" s="279"/>
      <c r="BN372" s="279"/>
      <c r="BO372" s="279"/>
      <c r="BP372" s="279"/>
      <c r="BQ372" s="279"/>
      <c r="BR372" s="279"/>
      <c r="BS372" s="279"/>
      <c r="BT372" s="279"/>
      <c r="BU372" s="279"/>
      <c r="BV372" s="279"/>
      <c r="BW372" s="279"/>
      <c r="BX372" s="279"/>
      <c r="BY372" s="279"/>
      <c r="BZ372" s="279"/>
      <c r="CA372" s="279"/>
      <c r="CB372" s="279"/>
      <c r="CC372" s="279"/>
      <c r="CD372" s="279"/>
      <c r="CE372" s="278"/>
      <c r="CF372" s="278"/>
      <c r="CG372" s="278"/>
      <c r="CH372" s="278"/>
      <c r="CI372" s="278"/>
      <c r="CJ372" s="278"/>
      <c r="CK372" s="278"/>
      <c r="CL372" s="278"/>
      <c r="CM372" s="278"/>
      <c r="CN372" s="278"/>
      <c r="CO372" s="278"/>
      <c r="CP372" s="278"/>
      <c r="CQ372" s="278"/>
    </row>
    <row r="373" spans="1:108" s="280" customFormat="1" ht="17.45" customHeight="1" thickTop="1" thickBot="1" x14ac:dyDescent="0.25">
      <c r="A373" s="326"/>
      <c r="B373" s="177"/>
      <c r="C373" s="110"/>
      <c r="D373" s="629" t="s">
        <v>436</v>
      </c>
      <c r="E373" s="641"/>
      <c r="F373" s="641"/>
      <c r="G373" s="641"/>
      <c r="H373" s="641"/>
      <c r="I373" s="641"/>
      <c r="J373" s="641"/>
      <c r="K373" s="641"/>
      <c r="L373" s="641"/>
      <c r="M373" s="641"/>
      <c r="N373" s="641"/>
      <c r="O373" s="641"/>
      <c r="P373" s="641"/>
      <c r="Q373" s="641"/>
      <c r="R373" s="641"/>
      <c r="S373" s="641"/>
      <c r="T373" s="641"/>
      <c r="U373" s="641"/>
      <c r="V373" s="641"/>
      <c r="W373" s="641"/>
      <c r="X373" s="670"/>
      <c r="Y373" s="288">
        <f>SUM(Y371:Y372)</f>
        <v>0</v>
      </c>
      <c r="Z373" s="331">
        <f>SUM(Z371:Z372)</f>
        <v>25</v>
      </c>
      <c r="AA373" s="207"/>
      <c r="AB373" s="278"/>
      <c r="AC373" s="279"/>
      <c r="AD373" s="228"/>
      <c r="AE373" s="279"/>
      <c r="AF373" s="279"/>
      <c r="AG373" s="279"/>
      <c r="AH373" s="279"/>
      <c r="AI373" s="279"/>
      <c r="AJ373" s="279"/>
      <c r="AK373" s="279"/>
      <c r="AL373" s="279"/>
      <c r="AM373" s="279"/>
      <c r="AN373" s="279"/>
      <c r="AO373" s="279"/>
      <c r="AP373" s="279"/>
      <c r="AQ373" s="279"/>
      <c r="AR373" s="279"/>
      <c r="AS373" s="279"/>
      <c r="AT373" s="279"/>
      <c r="AU373" s="279"/>
      <c r="AV373" s="279"/>
      <c r="AW373" s="279"/>
      <c r="AX373" s="279"/>
      <c r="AY373" s="279"/>
      <c r="AZ373" s="279"/>
      <c r="BA373" s="279"/>
      <c r="BB373" s="279"/>
      <c r="BC373" s="279"/>
      <c r="BD373" s="279"/>
      <c r="BE373" s="279"/>
      <c r="BF373" s="279"/>
      <c r="BG373" s="279"/>
      <c r="BH373" s="279"/>
      <c r="BI373" s="279"/>
      <c r="BJ373" s="279"/>
      <c r="BK373" s="279"/>
      <c r="BL373" s="279"/>
      <c r="BM373" s="279"/>
      <c r="BN373" s="279"/>
      <c r="BO373" s="279"/>
      <c r="BP373" s="279"/>
      <c r="BQ373" s="279"/>
      <c r="BR373" s="279"/>
      <c r="BS373" s="279"/>
      <c r="BT373" s="279"/>
      <c r="BU373" s="279"/>
      <c r="BV373" s="279"/>
      <c r="BW373" s="279"/>
      <c r="BX373" s="279"/>
      <c r="BY373" s="279"/>
      <c r="BZ373" s="279"/>
      <c r="CA373" s="279"/>
      <c r="CB373" s="279"/>
      <c r="CC373" s="279"/>
      <c r="CD373" s="279"/>
      <c r="CE373" s="278"/>
      <c r="CF373" s="278"/>
      <c r="CG373" s="278"/>
      <c r="CH373" s="278"/>
      <c r="CI373" s="278"/>
      <c r="CJ373" s="278"/>
      <c r="CK373" s="278"/>
      <c r="CL373" s="278"/>
      <c r="CM373" s="278"/>
      <c r="CN373" s="278"/>
      <c r="CO373" s="278"/>
      <c r="CP373" s="278"/>
      <c r="CQ373" s="278"/>
    </row>
    <row r="374" spans="1:108" s="280" customFormat="1" ht="21.6" customHeight="1" thickBot="1" x14ac:dyDescent="0.25">
      <c r="A374" s="326"/>
      <c r="B374" s="289"/>
      <c r="C374" s="137"/>
      <c r="D374" s="632"/>
      <c r="E374" s="633"/>
      <c r="F374" s="844">
        <v>0</v>
      </c>
      <c r="G374" s="845"/>
      <c r="H374" s="845"/>
      <c r="I374" s="845"/>
      <c r="J374" s="845"/>
      <c r="K374" s="845"/>
      <c r="L374" s="845"/>
      <c r="M374" s="845"/>
      <c r="N374" s="845"/>
      <c r="O374" s="845"/>
      <c r="P374" s="845"/>
      <c r="Q374" s="845"/>
      <c r="R374" s="845"/>
      <c r="S374" s="845"/>
      <c r="T374" s="845"/>
      <c r="U374" s="845"/>
      <c r="V374" s="845"/>
      <c r="W374" s="845"/>
      <c r="X374" s="845"/>
      <c r="Y374" s="845"/>
      <c r="Z374" s="846"/>
      <c r="AA374" s="207"/>
      <c r="AB374" s="278"/>
      <c r="AC374" s="279"/>
      <c r="AD374" s="228"/>
      <c r="AE374" s="279"/>
      <c r="AF374" s="279"/>
      <c r="AG374" s="279"/>
      <c r="AH374" s="279"/>
      <c r="AI374" s="279"/>
      <c r="AJ374" s="279"/>
      <c r="AK374" s="279"/>
      <c r="AL374" s="279"/>
      <c r="AM374" s="279"/>
      <c r="AN374" s="279"/>
      <c r="AO374" s="279"/>
      <c r="AP374" s="279"/>
      <c r="AQ374" s="279"/>
      <c r="AR374" s="279"/>
      <c r="AS374" s="279"/>
      <c r="AT374" s="279"/>
      <c r="AU374" s="279"/>
      <c r="AV374" s="279"/>
      <c r="AW374" s="279"/>
      <c r="AX374" s="279"/>
      <c r="AY374" s="279"/>
      <c r="AZ374" s="279"/>
      <c r="BA374" s="279"/>
      <c r="BB374" s="279"/>
      <c r="BC374" s="279"/>
      <c r="BD374" s="279"/>
      <c r="BE374" s="279"/>
      <c r="BF374" s="279"/>
      <c r="BG374" s="279"/>
      <c r="BH374" s="279"/>
      <c r="BI374" s="279"/>
      <c r="BJ374" s="279"/>
      <c r="BK374" s="279"/>
      <c r="BL374" s="279"/>
      <c r="BM374" s="279"/>
      <c r="BN374" s="279"/>
      <c r="BO374" s="279"/>
      <c r="BP374" s="279"/>
      <c r="BQ374" s="279"/>
      <c r="BR374" s="279"/>
      <c r="BS374" s="279"/>
      <c r="BT374" s="279"/>
      <c r="BU374" s="279"/>
      <c r="BV374" s="279"/>
      <c r="BW374" s="279"/>
      <c r="BX374" s="279"/>
      <c r="BY374" s="279"/>
      <c r="BZ374" s="279"/>
      <c r="CA374" s="279"/>
      <c r="CB374" s="279"/>
      <c r="CC374" s="279"/>
      <c r="CD374" s="279"/>
      <c r="CE374" s="278"/>
      <c r="CF374" s="278"/>
      <c r="CG374" s="278"/>
      <c r="CH374" s="278"/>
      <c r="CI374" s="278"/>
      <c r="CJ374" s="278"/>
      <c r="CK374" s="278"/>
      <c r="CL374" s="278"/>
      <c r="CM374" s="278"/>
      <c r="CN374" s="278"/>
      <c r="CO374" s="278"/>
      <c r="CP374" s="278"/>
      <c r="CQ374" s="278"/>
    </row>
    <row r="375" spans="1:108" ht="27.95" customHeight="1" thickBot="1" x14ac:dyDescent="0.25">
      <c r="A375" s="326"/>
      <c r="B375" s="240" t="s">
        <v>9</v>
      </c>
      <c r="C375" s="143" t="s">
        <v>378</v>
      </c>
      <c r="D375" s="243"/>
      <c r="E375" s="242"/>
      <c r="F375" s="243"/>
      <c r="G375" s="244"/>
      <c r="H375" s="160" t="s">
        <v>435</v>
      </c>
      <c r="I375" s="250"/>
      <c r="J375" s="163" t="s">
        <v>435</v>
      </c>
      <c r="K375" s="252"/>
      <c r="L375" s="241"/>
      <c r="M375" s="242"/>
      <c r="N375" s="243"/>
      <c r="O375" s="244"/>
      <c r="P375" s="241"/>
      <c r="Q375" s="242"/>
      <c r="R375" s="243"/>
      <c r="S375" s="244"/>
      <c r="T375" s="241"/>
      <c r="U375" s="242"/>
      <c r="V375" s="243"/>
      <c r="W375" s="244"/>
      <c r="X375" s="167"/>
      <c r="Y375" s="167"/>
      <c r="Z375" s="327"/>
      <c r="AD375" s="228"/>
      <c r="BX375" s="47"/>
      <c r="BY375" s="47"/>
      <c r="BZ375" s="47"/>
      <c r="CA375" s="47"/>
      <c r="CB375" s="47"/>
      <c r="CC375" s="47"/>
      <c r="CD375" s="47"/>
      <c r="CE375" s="47"/>
      <c r="CF375" s="47"/>
      <c r="CG375" s="47"/>
      <c r="CH375" s="47"/>
      <c r="CI375" s="47"/>
      <c r="CJ375" s="47"/>
      <c r="CK375" s="47"/>
      <c r="CL375" s="47"/>
      <c r="CM375" s="47"/>
      <c r="CN375" s="47"/>
      <c r="CO375" s="47"/>
      <c r="CP375" s="47"/>
      <c r="CQ375" s="47"/>
      <c r="CR375" s="47"/>
      <c r="CS375" s="47"/>
      <c r="CT375" s="47"/>
      <c r="CU375" s="47"/>
      <c r="CV375" s="47"/>
      <c r="CW375" s="47"/>
      <c r="CX375" s="47"/>
      <c r="CY375" s="47"/>
      <c r="CZ375" s="47"/>
      <c r="DA375" s="47"/>
      <c r="DB375" s="47"/>
      <c r="DC375" s="47"/>
      <c r="DD375" s="47"/>
    </row>
    <row r="376" spans="1:108" ht="48" customHeight="1" thickBot="1" x14ac:dyDescent="0.25">
      <c r="A376" s="316"/>
      <c r="B376" s="178"/>
      <c r="C376" s="121" t="s">
        <v>1107</v>
      </c>
      <c r="D376" s="831"/>
      <c r="E376" s="801"/>
      <c r="F376" s="801"/>
      <c r="G376" s="801"/>
      <c r="H376" s="801"/>
      <c r="I376" s="801"/>
      <c r="J376" s="801"/>
      <c r="K376" s="801"/>
      <c r="L376" s="801"/>
      <c r="M376" s="801"/>
      <c r="N376" s="801"/>
      <c r="O376" s="801"/>
      <c r="P376" s="801"/>
      <c r="Q376" s="801"/>
      <c r="R376" s="801"/>
      <c r="S376" s="801"/>
      <c r="T376" s="801"/>
      <c r="U376" s="801"/>
      <c r="V376" s="801"/>
      <c r="W376" s="801"/>
      <c r="X376" s="801"/>
      <c r="Y376" s="801"/>
      <c r="Z376" s="802"/>
      <c r="AA376" s="39"/>
      <c r="AD376" s="228"/>
      <c r="BX376" s="219"/>
      <c r="BY376" s="219"/>
      <c r="BZ376" s="219"/>
      <c r="CA376" s="219"/>
      <c r="CB376" s="219"/>
      <c r="CC376" s="219"/>
      <c r="CD376" s="219"/>
      <c r="CE376" s="219"/>
      <c r="CF376" s="219"/>
      <c r="CG376" s="47"/>
      <c r="CH376" s="47"/>
      <c r="CI376" s="47"/>
      <c r="CJ376" s="47"/>
      <c r="CK376" s="47"/>
      <c r="CL376" s="47"/>
      <c r="CM376" s="47"/>
    </row>
    <row r="377" spans="1:108" ht="45" customHeight="1" x14ac:dyDescent="0.2">
      <c r="A377" s="326"/>
      <c r="B377" s="175" t="s">
        <v>487</v>
      </c>
      <c r="C377" s="132" t="s">
        <v>203</v>
      </c>
      <c r="D377" s="612"/>
      <c r="E377" s="613"/>
      <c r="F377" s="612"/>
      <c r="G377" s="613"/>
      <c r="H377" s="612"/>
      <c r="I377" s="613"/>
      <c r="J377" s="612"/>
      <c r="K377" s="613"/>
      <c r="L377" s="612"/>
      <c r="M377" s="613"/>
      <c r="N377" s="612"/>
      <c r="O377" s="613"/>
      <c r="P377" s="612"/>
      <c r="Q377" s="613"/>
      <c r="R377" s="612"/>
      <c r="S377" s="613"/>
      <c r="T377" s="612"/>
      <c r="U377" s="613"/>
      <c r="V377" s="612"/>
      <c r="W377" s="613"/>
      <c r="X377" s="529"/>
      <c r="Y377" s="538">
        <f t="shared" ref="Y377:Y385" si="56">IF(OR(D377="s",F377="s",H377="s",J377="s",L377="s",N377="s",P377="s",R377="s",T377="s",V377="s"), 0, IF(OR(D377="a",F377="a",H377="a",J377="a",L377="a",N377="a",P377="a",R377="a",T377="a",V377="a"),Z377,0))</f>
        <v>0</v>
      </c>
      <c r="Z377" s="333">
        <f>IF(X377="na",0,5)</f>
        <v>5</v>
      </c>
      <c r="AA377" s="39">
        <f>COUNTIF(D377:W377,"a")+COUNTIF(D377:W377,"s")+COUNTIF(X377,"na")</f>
        <v>0</v>
      </c>
      <c r="AB377" s="388"/>
      <c r="AD377" s="228" t="s">
        <v>205</v>
      </c>
      <c r="BX377" s="219"/>
      <c r="BY377" s="219"/>
      <c r="BZ377" s="219"/>
      <c r="CA377" s="219"/>
      <c r="CB377" s="219"/>
      <c r="CC377" s="219"/>
      <c r="CD377" s="219"/>
      <c r="CE377" s="219"/>
      <c r="CF377" s="219"/>
      <c r="CG377" s="47"/>
      <c r="CH377" s="47"/>
      <c r="CI377" s="47"/>
      <c r="CJ377" s="47"/>
      <c r="CK377" s="47"/>
      <c r="CL377" s="47"/>
      <c r="CM377" s="47"/>
    </row>
    <row r="378" spans="1:108" ht="45" customHeight="1" x14ac:dyDescent="0.2">
      <c r="A378" s="326"/>
      <c r="B378" s="177" t="s">
        <v>488</v>
      </c>
      <c r="C378" s="109" t="s">
        <v>425</v>
      </c>
      <c r="D378" s="606"/>
      <c r="E378" s="607"/>
      <c r="F378" s="606"/>
      <c r="G378" s="607"/>
      <c r="H378" s="606"/>
      <c r="I378" s="607"/>
      <c r="J378" s="606"/>
      <c r="K378" s="607"/>
      <c r="L378" s="606"/>
      <c r="M378" s="607"/>
      <c r="N378" s="606"/>
      <c r="O378" s="607"/>
      <c r="P378" s="606"/>
      <c r="Q378" s="607"/>
      <c r="R378" s="606"/>
      <c r="S378" s="607"/>
      <c r="T378" s="606"/>
      <c r="U378" s="607"/>
      <c r="V378" s="606"/>
      <c r="W378" s="607"/>
      <c r="X378" s="322" t="str">
        <f>IF(X377="na", "na", "")</f>
        <v/>
      </c>
      <c r="Y378" s="169">
        <f t="shared" si="56"/>
        <v>0</v>
      </c>
      <c r="Z378" s="330">
        <f>IF(X378="na",0,5)</f>
        <v>5</v>
      </c>
      <c r="AA378" s="39">
        <f>COUNTIF(D378:W378,"a")+COUNTIF(D378:W378,"s")+COUNTIF(X378,"na")</f>
        <v>0</v>
      </c>
      <c r="AB378" s="388"/>
      <c r="AD378" s="228" t="s">
        <v>205</v>
      </c>
      <c r="BX378" s="219"/>
      <c r="BY378" s="219"/>
      <c r="BZ378" s="219"/>
      <c r="CA378" s="219"/>
      <c r="CB378" s="219"/>
      <c r="CC378" s="219"/>
      <c r="CD378" s="219"/>
      <c r="CE378" s="219"/>
      <c r="CF378" s="219"/>
      <c r="CG378" s="47"/>
      <c r="CH378" s="47"/>
      <c r="CI378" s="47"/>
      <c r="CJ378" s="47"/>
      <c r="CK378" s="47"/>
      <c r="CL378" s="47"/>
      <c r="CM378" s="47"/>
    </row>
    <row r="379" spans="1:108" ht="45" customHeight="1" x14ac:dyDescent="0.2">
      <c r="A379" s="326"/>
      <c r="B379" s="176" t="s">
        <v>1108</v>
      </c>
      <c r="C379" s="109" t="s">
        <v>1109</v>
      </c>
      <c r="D379" s="606"/>
      <c r="E379" s="607"/>
      <c r="F379" s="606"/>
      <c r="G379" s="607"/>
      <c r="H379" s="606"/>
      <c r="I379" s="607"/>
      <c r="J379" s="606"/>
      <c r="K379" s="607"/>
      <c r="L379" s="606"/>
      <c r="M379" s="607"/>
      <c r="N379" s="606"/>
      <c r="O379" s="607"/>
      <c r="P379" s="606"/>
      <c r="Q379" s="607"/>
      <c r="R379" s="606"/>
      <c r="S379" s="607"/>
      <c r="T379" s="606"/>
      <c r="U379" s="607"/>
      <c r="V379" s="606"/>
      <c r="W379" s="607"/>
      <c r="X379" s="322" t="str">
        <f>IF(X378="na", "na", "")</f>
        <v/>
      </c>
      <c r="Y379" s="169">
        <f t="shared" si="56"/>
        <v>0</v>
      </c>
      <c r="Z379" s="330">
        <f>IF(X379="na",0,10)</f>
        <v>10</v>
      </c>
      <c r="AA379" s="39">
        <f>COUNTIF(D379:W379,"a")+COUNTIF(D379:W379,"s")+COUNTIF(X379,"na")</f>
        <v>0</v>
      </c>
      <c r="AB379" s="388"/>
      <c r="AD379" s="228"/>
      <c r="BX379" s="219"/>
      <c r="BY379" s="219"/>
      <c r="BZ379" s="219"/>
      <c r="CA379" s="219"/>
      <c r="CB379" s="219"/>
      <c r="CC379" s="219"/>
      <c r="CD379" s="219"/>
      <c r="CE379" s="219"/>
      <c r="CF379" s="219"/>
      <c r="CG379" s="47"/>
      <c r="CH379" s="47"/>
      <c r="CI379" s="47"/>
      <c r="CJ379" s="47"/>
      <c r="CK379" s="47"/>
      <c r="CL379" s="47"/>
      <c r="CM379" s="47"/>
    </row>
    <row r="380" spans="1:108" ht="48" customHeight="1" x14ac:dyDescent="0.2">
      <c r="A380" s="316"/>
      <c r="B380" s="175"/>
      <c r="C380" s="530" t="s">
        <v>1110</v>
      </c>
      <c r="D380" s="819"/>
      <c r="E380" s="820"/>
      <c r="F380" s="820"/>
      <c r="G380" s="820"/>
      <c r="H380" s="820"/>
      <c r="I380" s="820"/>
      <c r="J380" s="820"/>
      <c r="K380" s="820"/>
      <c r="L380" s="820"/>
      <c r="M380" s="820"/>
      <c r="N380" s="820"/>
      <c r="O380" s="820"/>
      <c r="P380" s="820"/>
      <c r="Q380" s="820"/>
      <c r="R380" s="820"/>
      <c r="S380" s="820"/>
      <c r="T380" s="820"/>
      <c r="U380" s="820"/>
      <c r="V380" s="820"/>
      <c r="W380" s="820"/>
      <c r="X380" s="820"/>
      <c r="Y380" s="820"/>
      <c r="Z380" s="821"/>
      <c r="AA380" s="39"/>
      <c r="AD380" s="228"/>
      <c r="BX380" s="219"/>
      <c r="BY380" s="219"/>
      <c r="BZ380" s="219"/>
      <c r="CA380" s="219"/>
      <c r="CB380" s="219"/>
      <c r="CC380" s="219"/>
      <c r="CD380" s="219"/>
      <c r="CE380" s="219"/>
      <c r="CF380" s="219"/>
      <c r="CG380" s="47"/>
      <c r="CH380" s="47"/>
      <c r="CI380" s="47"/>
      <c r="CJ380" s="47"/>
      <c r="CK380" s="47"/>
      <c r="CL380" s="47"/>
      <c r="CM380" s="47"/>
    </row>
    <row r="381" spans="1:108" ht="106.5" customHeight="1" x14ac:dyDescent="0.2">
      <c r="A381" s="326"/>
      <c r="B381" s="487" t="s">
        <v>1111</v>
      </c>
      <c r="C381" s="132" t="s">
        <v>1112</v>
      </c>
      <c r="D381" s="612"/>
      <c r="E381" s="613"/>
      <c r="F381" s="612"/>
      <c r="G381" s="613"/>
      <c r="H381" s="612"/>
      <c r="I381" s="613"/>
      <c r="J381" s="612"/>
      <c r="K381" s="613"/>
      <c r="L381" s="612"/>
      <c r="M381" s="613"/>
      <c r="N381" s="612"/>
      <c r="O381" s="613"/>
      <c r="P381" s="612"/>
      <c r="Q381" s="613"/>
      <c r="R381" s="612"/>
      <c r="S381" s="613"/>
      <c r="T381" s="612"/>
      <c r="U381" s="613"/>
      <c r="V381" s="612"/>
      <c r="W381" s="613"/>
      <c r="X381" s="34"/>
      <c r="Y381" s="538">
        <f t="shared" si="56"/>
        <v>0</v>
      </c>
      <c r="Z381" s="333">
        <f>IF(X381="na",0,10)</f>
        <v>10</v>
      </c>
      <c r="AA381" s="39">
        <f>COUNTIF(D381:W381,"a")+COUNTIF(D381:W381,"s")+COUNTIF(X381,"na")</f>
        <v>0</v>
      </c>
      <c r="AB381" s="388"/>
      <c r="AD381" s="228"/>
      <c r="BX381" s="219"/>
      <c r="BY381" s="219"/>
      <c r="BZ381" s="219"/>
      <c r="CA381" s="219"/>
      <c r="CB381" s="219"/>
      <c r="CC381" s="219"/>
      <c r="CD381" s="219"/>
      <c r="CE381" s="219"/>
      <c r="CF381" s="219"/>
      <c r="CG381" s="47"/>
      <c r="CH381" s="47"/>
      <c r="CI381" s="47"/>
      <c r="CJ381" s="47"/>
      <c r="CK381" s="47"/>
      <c r="CL381" s="47"/>
      <c r="CM381" s="47"/>
    </row>
    <row r="382" spans="1:108" ht="106.5" customHeight="1" x14ac:dyDescent="0.15">
      <c r="A382" s="326"/>
      <c r="B382" s="177" t="s">
        <v>1113</v>
      </c>
      <c r="C382" s="109" t="s">
        <v>1114</v>
      </c>
      <c r="D382" s="580"/>
      <c r="E382" s="581"/>
      <c r="F382" s="580"/>
      <c r="G382" s="581"/>
      <c r="H382" s="580"/>
      <c r="I382" s="581"/>
      <c r="J382" s="580"/>
      <c r="K382" s="581"/>
      <c r="L382" s="580"/>
      <c r="M382" s="581"/>
      <c r="N382" s="580"/>
      <c r="O382" s="581"/>
      <c r="P382" s="580"/>
      <c r="Q382" s="581"/>
      <c r="R382" s="580"/>
      <c r="S382" s="581"/>
      <c r="T382" s="580"/>
      <c r="U382" s="581"/>
      <c r="V382" s="580"/>
      <c r="W382" s="581"/>
      <c r="X382" s="322" t="str">
        <f>IF(X381="na", "na", "")</f>
        <v/>
      </c>
      <c r="Y382" s="169">
        <f t="shared" si="56"/>
        <v>0</v>
      </c>
      <c r="Z382" s="333">
        <f>IF(X382="na",0,5)</f>
        <v>5</v>
      </c>
      <c r="AA382" s="39">
        <f>COUNTIF(D382:W382,"a")+COUNTIF(D382:W382,"s")+COUNTIF(X382,"na")</f>
        <v>0</v>
      </c>
      <c r="AB382" s="388"/>
      <c r="AD382" s="228"/>
      <c r="BX382" s="219"/>
      <c r="BY382" s="219"/>
      <c r="BZ382" s="219"/>
      <c r="CA382" s="219"/>
      <c r="CB382" s="219"/>
      <c r="CC382" s="219"/>
      <c r="CD382" s="219"/>
      <c r="CE382" s="219"/>
      <c r="CF382" s="219"/>
      <c r="CG382" s="47"/>
      <c r="CH382" s="47"/>
      <c r="CI382" s="47"/>
      <c r="CJ382" s="47"/>
      <c r="CK382" s="47"/>
      <c r="CL382" s="47"/>
      <c r="CM382" s="47"/>
    </row>
    <row r="383" spans="1:108" ht="67.5" customHeight="1" x14ac:dyDescent="0.15">
      <c r="A383" s="326"/>
      <c r="B383" s="177" t="s">
        <v>1115</v>
      </c>
      <c r="C383" s="109" t="s">
        <v>1116</v>
      </c>
      <c r="D383" s="580"/>
      <c r="E383" s="581"/>
      <c r="F383" s="580"/>
      <c r="G383" s="581"/>
      <c r="H383" s="580"/>
      <c r="I383" s="581"/>
      <c r="J383" s="580"/>
      <c r="K383" s="581"/>
      <c r="L383" s="580"/>
      <c r="M383" s="581"/>
      <c r="N383" s="580"/>
      <c r="O383" s="581"/>
      <c r="P383" s="580"/>
      <c r="Q383" s="581"/>
      <c r="R383" s="580"/>
      <c r="S383" s="581"/>
      <c r="T383" s="580"/>
      <c r="U383" s="581"/>
      <c r="V383" s="580"/>
      <c r="W383" s="581"/>
      <c r="X383" s="322" t="str">
        <f>IF(X382="na", "na", "")</f>
        <v/>
      </c>
      <c r="Y383" s="169">
        <f t="shared" si="56"/>
        <v>0</v>
      </c>
      <c r="Z383" s="333">
        <f>IF(X383="na",0,10)</f>
        <v>10</v>
      </c>
      <c r="AA383" s="39">
        <f>COUNTIF(D383:W383,"a")+COUNTIF(D383:W383,"s")+COUNTIF(X383,"na")</f>
        <v>0</v>
      </c>
      <c r="AB383" s="388"/>
      <c r="AD383" s="228" t="s">
        <v>205</v>
      </c>
      <c r="BX383" s="219"/>
      <c r="BY383" s="219"/>
      <c r="BZ383" s="219"/>
      <c r="CA383" s="219"/>
      <c r="CB383" s="219"/>
      <c r="CC383" s="219"/>
      <c r="CD383" s="219"/>
      <c r="CE383" s="219"/>
      <c r="CF383" s="219"/>
      <c r="CG383" s="47"/>
      <c r="CH383" s="47"/>
      <c r="CI383" s="47"/>
      <c r="CJ383" s="47"/>
      <c r="CK383" s="47"/>
      <c r="CL383" s="47"/>
      <c r="CM383" s="47"/>
    </row>
    <row r="384" spans="1:108" ht="45" customHeight="1" x14ac:dyDescent="0.15">
      <c r="A384" s="326"/>
      <c r="B384" s="177" t="s">
        <v>1117</v>
      </c>
      <c r="C384" s="109" t="s">
        <v>1118</v>
      </c>
      <c r="D384" s="580"/>
      <c r="E384" s="581"/>
      <c r="F384" s="580"/>
      <c r="G384" s="581"/>
      <c r="H384" s="580"/>
      <c r="I384" s="581"/>
      <c r="J384" s="580"/>
      <c r="K384" s="581"/>
      <c r="L384" s="580"/>
      <c r="M384" s="581"/>
      <c r="N384" s="580"/>
      <c r="O384" s="581"/>
      <c r="P384" s="580"/>
      <c r="Q384" s="581"/>
      <c r="R384" s="580"/>
      <c r="S384" s="581"/>
      <c r="T384" s="580"/>
      <c r="U384" s="581"/>
      <c r="V384" s="580"/>
      <c r="W384" s="581"/>
      <c r="X384" s="322" t="str">
        <f>IF(X383="na", "na", "")</f>
        <v/>
      </c>
      <c r="Y384" s="169">
        <f t="shared" si="56"/>
        <v>0</v>
      </c>
      <c r="Z384" s="333">
        <f>IF(X384="na",0,10)</f>
        <v>10</v>
      </c>
      <c r="AA384" s="39">
        <f>COUNTIF(D384:W384,"a")+COUNTIF(D384:W384,"s")+COUNTIF(X384,"na")</f>
        <v>0</v>
      </c>
      <c r="AB384" s="388"/>
      <c r="AD384" s="228" t="s">
        <v>205</v>
      </c>
      <c r="BX384" s="219"/>
      <c r="BY384" s="219"/>
      <c r="BZ384" s="219"/>
      <c r="CA384" s="219"/>
      <c r="CB384" s="219"/>
      <c r="CC384" s="219"/>
      <c r="CD384" s="219"/>
      <c r="CE384" s="219"/>
      <c r="CF384" s="219"/>
      <c r="CG384" s="47"/>
      <c r="CH384" s="47"/>
      <c r="CI384" s="47"/>
      <c r="CJ384" s="47"/>
      <c r="CK384" s="47"/>
      <c r="CL384" s="47"/>
      <c r="CM384" s="47"/>
    </row>
    <row r="385" spans="1:200" ht="45" customHeight="1" thickBot="1" x14ac:dyDescent="0.25">
      <c r="A385" s="326"/>
      <c r="B385" s="177" t="s">
        <v>1119</v>
      </c>
      <c r="C385" s="109" t="s">
        <v>1120</v>
      </c>
      <c r="D385" s="637"/>
      <c r="E385" s="638"/>
      <c r="F385" s="637"/>
      <c r="G385" s="638"/>
      <c r="H385" s="637"/>
      <c r="I385" s="638"/>
      <c r="J385" s="637"/>
      <c r="K385" s="638"/>
      <c r="L385" s="637"/>
      <c r="M385" s="638"/>
      <c r="N385" s="637"/>
      <c r="O385" s="638"/>
      <c r="P385" s="637"/>
      <c r="Q385" s="638"/>
      <c r="R385" s="637"/>
      <c r="S385" s="638"/>
      <c r="T385" s="637"/>
      <c r="U385" s="638"/>
      <c r="V385" s="637"/>
      <c r="W385" s="638"/>
      <c r="X385" s="322" t="str">
        <f>IF(X381="na", "na", "")</f>
        <v/>
      </c>
      <c r="Y385" s="169">
        <f t="shared" si="56"/>
        <v>0</v>
      </c>
      <c r="Z385" s="330">
        <f>IF(X385="na",0,5)</f>
        <v>5</v>
      </c>
      <c r="AA385" s="39">
        <f>COUNTIF(D385:W385,"a")+COUNTIF(D385:W385,"s")+COUNTIF(X385,"na")</f>
        <v>0</v>
      </c>
      <c r="AB385" s="388"/>
      <c r="AD385" s="228"/>
      <c r="BX385" s="219"/>
      <c r="BY385" s="219"/>
      <c r="BZ385" s="219"/>
      <c r="CA385" s="219"/>
      <c r="CB385" s="219"/>
      <c r="CC385" s="219"/>
      <c r="CD385" s="219"/>
      <c r="CE385" s="219"/>
      <c r="CF385" s="219"/>
      <c r="CG385" s="47"/>
      <c r="CH385" s="47"/>
      <c r="CI385" s="47"/>
      <c r="CJ385" s="47"/>
      <c r="CK385" s="47"/>
      <c r="CL385" s="47"/>
      <c r="CM385" s="47"/>
    </row>
    <row r="386" spans="1:200" ht="21" customHeight="1" thickTop="1" thickBot="1" x14ac:dyDescent="0.25">
      <c r="A386" s="326"/>
      <c r="B386" s="35"/>
      <c r="C386" s="110"/>
      <c r="D386" s="629" t="s">
        <v>436</v>
      </c>
      <c r="E386" s="641"/>
      <c r="F386" s="641"/>
      <c r="G386" s="641"/>
      <c r="H386" s="641"/>
      <c r="I386" s="641"/>
      <c r="J386" s="641"/>
      <c r="K386" s="641"/>
      <c r="L386" s="641"/>
      <c r="M386" s="641"/>
      <c r="N386" s="641"/>
      <c r="O386" s="641"/>
      <c r="P386" s="641"/>
      <c r="Q386" s="641"/>
      <c r="R386" s="641"/>
      <c r="S386" s="641"/>
      <c r="T386" s="641"/>
      <c r="U386" s="641"/>
      <c r="V386" s="641"/>
      <c r="W386" s="641"/>
      <c r="X386" s="642"/>
      <c r="Y386" s="157">
        <f>SUM(Y377:Y385)</f>
        <v>0</v>
      </c>
      <c r="Z386" s="331">
        <f>SUM(Z377:Z385)</f>
        <v>60</v>
      </c>
      <c r="AD386" s="228"/>
      <c r="BX386" s="47"/>
      <c r="BY386" s="47"/>
      <c r="BZ386" s="47"/>
      <c r="CA386" s="47"/>
      <c r="CB386" s="47"/>
      <c r="CC386" s="47"/>
      <c r="CD386" s="47"/>
      <c r="CE386" s="47"/>
      <c r="CF386" s="47"/>
      <c r="CG386" s="47"/>
      <c r="CH386" s="47"/>
      <c r="CI386" s="47"/>
      <c r="CJ386" s="47"/>
      <c r="CK386" s="47"/>
      <c r="CL386" s="47"/>
      <c r="CM386" s="47"/>
      <c r="CN386" s="47"/>
      <c r="CO386" s="47"/>
      <c r="CP386" s="47"/>
      <c r="CQ386" s="47"/>
      <c r="CR386" s="47"/>
      <c r="CS386" s="47"/>
      <c r="CT386" s="47"/>
      <c r="CU386" s="47"/>
      <c r="CV386" s="47"/>
      <c r="CW386" s="47"/>
      <c r="CX386" s="47"/>
      <c r="CY386" s="47"/>
      <c r="CZ386" s="47"/>
      <c r="DA386" s="47"/>
      <c r="DB386" s="47"/>
      <c r="DC386" s="47"/>
      <c r="DD386" s="47"/>
    </row>
    <row r="387" spans="1:200" s="37" customFormat="1" ht="21" customHeight="1" thickBot="1" x14ac:dyDescent="0.25">
      <c r="A387" s="324"/>
      <c r="B387" s="537"/>
      <c r="C387" s="261"/>
      <c r="D387" s="632"/>
      <c r="E387" s="730"/>
      <c r="F387" s="808">
        <f xml:space="preserve"> IF(AND(X377="na",X381="na"), 0, IF(X377="na",10, IF(X381="na", 10,20)))</f>
        <v>20</v>
      </c>
      <c r="G387" s="758"/>
      <c r="H387" s="758"/>
      <c r="I387" s="758"/>
      <c r="J387" s="758"/>
      <c r="K387" s="758"/>
      <c r="L387" s="758"/>
      <c r="M387" s="758"/>
      <c r="N387" s="758"/>
      <c r="O387" s="758"/>
      <c r="P387" s="758"/>
      <c r="Q387" s="758"/>
      <c r="R387" s="758"/>
      <c r="S387" s="758"/>
      <c r="T387" s="758"/>
      <c r="U387" s="758"/>
      <c r="V387" s="758"/>
      <c r="W387" s="758"/>
      <c r="X387" s="758"/>
      <c r="Y387" s="758"/>
      <c r="Z387" s="759"/>
      <c r="AA387" s="207"/>
      <c r="AB387" s="47"/>
      <c r="AC387" s="219"/>
      <c r="AD387" s="228"/>
      <c r="AE387" s="219"/>
      <c r="AF387" s="219"/>
      <c r="AG387" s="219"/>
      <c r="AH387" s="219"/>
      <c r="AI387" s="219"/>
      <c r="AJ387" s="219"/>
      <c r="AK387" s="219"/>
      <c r="AL387" s="219"/>
      <c r="AM387" s="219"/>
      <c r="AN387" s="219"/>
      <c r="AO387" s="219"/>
      <c r="AP387" s="219"/>
      <c r="AQ387" s="219"/>
      <c r="AR387" s="219"/>
      <c r="AS387" s="219"/>
      <c r="AT387" s="219"/>
      <c r="AU387" s="219"/>
      <c r="AV387" s="219"/>
      <c r="AW387" s="219"/>
      <c r="AX387" s="219"/>
      <c r="AY387" s="219"/>
      <c r="AZ387" s="219"/>
      <c r="BA387" s="219"/>
      <c r="BB387" s="219"/>
      <c r="BC387" s="219"/>
      <c r="BD387" s="219"/>
      <c r="BE387" s="219"/>
      <c r="BF387" s="219"/>
      <c r="BG387" s="219"/>
      <c r="BH387" s="219"/>
      <c r="BI387" s="219"/>
      <c r="BJ387" s="219"/>
      <c r="BK387" s="219"/>
      <c r="BL387" s="219"/>
      <c r="BM387" s="219"/>
      <c r="BN387" s="219"/>
      <c r="BO387" s="219"/>
      <c r="BP387" s="219"/>
      <c r="BQ387" s="219"/>
      <c r="BR387" s="219"/>
      <c r="BS387" s="219"/>
      <c r="BT387" s="219"/>
      <c r="BU387" s="219"/>
      <c r="BV387" s="219"/>
      <c r="BW387" s="219"/>
      <c r="BX387" s="47"/>
      <c r="BY387" s="47"/>
      <c r="BZ387" s="47"/>
      <c r="CA387" s="47"/>
      <c r="CB387" s="47"/>
      <c r="CC387" s="47"/>
      <c r="CD387" s="47"/>
      <c r="CE387" s="47"/>
      <c r="CF387" s="47"/>
      <c r="CG387" s="47"/>
      <c r="CH387" s="47"/>
      <c r="CI387" s="47"/>
      <c r="CJ387" s="47"/>
      <c r="CK387" s="47"/>
      <c r="CL387" s="47"/>
      <c r="CM387" s="47"/>
      <c r="CN387" s="47"/>
      <c r="CO387" s="47"/>
      <c r="CP387" s="47"/>
      <c r="CQ387" s="47"/>
      <c r="CR387" s="47"/>
      <c r="CS387" s="47"/>
      <c r="CT387" s="47"/>
      <c r="CU387" s="47"/>
      <c r="CV387" s="47"/>
      <c r="CW387" s="47"/>
      <c r="CX387" s="47"/>
      <c r="CY387" s="47"/>
      <c r="CZ387" s="47"/>
      <c r="DA387" s="47"/>
      <c r="DB387" s="47"/>
      <c r="DC387" s="47"/>
      <c r="DD387" s="47"/>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c r="FE387" s="2"/>
      <c r="FF387" s="2"/>
      <c r="FG387" s="2"/>
      <c r="FH387" s="2"/>
      <c r="FI387" s="2"/>
      <c r="FJ387" s="2"/>
      <c r="FK387" s="2"/>
      <c r="FL387" s="2"/>
      <c r="FM387" s="2"/>
      <c r="FN387" s="2"/>
      <c r="FO387" s="2"/>
      <c r="FP387" s="2"/>
      <c r="FQ387" s="2"/>
      <c r="FR387" s="2"/>
      <c r="FS387" s="2"/>
      <c r="FT387" s="2"/>
      <c r="FU387" s="2"/>
      <c r="FV387" s="2"/>
      <c r="FW387" s="2"/>
      <c r="FX387" s="2"/>
      <c r="FY387" s="2"/>
      <c r="FZ387" s="2"/>
      <c r="GA387" s="2"/>
      <c r="GB387" s="2"/>
      <c r="GC387" s="2"/>
      <c r="GD387" s="2"/>
      <c r="GE387" s="2"/>
      <c r="GF387" s="2"/>
      <c r="GG387" s="2"/>
      <c r="GH387" s="2"/>
      <c r="GI387" s="2"/>
      <c r="GJ387" s="2"/>
      <c r="GK387" s="2"/>
      <c r="GL387" s="2"/>
      <c r="GM387" s="2"/>
      <c r="GN387" s="2"/>
      <c r="GO387" s="2"/>
      <c r="GP387" s="2"/>
      <c r="GQ387" s="2"/>
      <c r="GR387" s="2"/>
    </row>
    <row r="388" spans="1:200" s="280" customFormat="1" ht="30" customHeight="1" thickBot="1" x14ac:dyDescent="0.25">
      <c r="A388" s="316"/>
      <c r="B388" s="192" t="s">
        <v>268</v>
      </c>
      <c r="C388" s="272" t="s">
        <v>1077</v>
      </c>
      <c r="D388" s="290"/>
      <c r="E388" s="291"/>
      <c r="F388" s="292"/>
      <c r="G388" s="293"/>
      <c r="H388" s="160"/>
      <c r="I388" s="291"/>
      <c r="J388" s="294"/>
      <c r="K388" s="293"/>
      <c r="L388" s="290"/>
      <c r="M388" s="291"/>
      <c r="N388" s="292"/>
      <c r="O388" s="293"/>
      <c r="P388" s="160"/>
      <c r="Q388" s="291"/>
      <c r="R388" s="292"/>
      <c r="S388" s="293"/>
      <c r="T388" s="290"/>
      <c r="U388" s="291"/>
      <c r="V388" s="292"/>
      <c r="W388" s="293"/>
      <c r="X388" s="295"/>
      <c r="Y388" s="295"/>
      <c r="Z388" s="327"/>
      <c r="AA388" s="207"/>
      <c r="AB388" s="278"/>
      <c r="AC388" s="279"/>
      <c r="AD388" s="228"/>
      <c r="AE388" s="279"/>
      <c r="AF388" s="279"/>
      <c r="AG388" s="279"/>
      <c r="AH388" s="279"/>
      <c r="AI388" s="279"/>
      <c r="AJ388" s="279"/>
      <c r="AK388" s="279"/>
      <c r="AL388" s="279"/>
      <c r="AM388" s="279"/>
      <c r="AN388" s="279"/>
      <c r="AO388" s="279"/>
      <c r="AP388" s="279"/>
      <c r="AQ388" s="279"/>
      <c r="AR388" s="279"/>
      <c r="AS388" s="279"/>
      <c r="AT388" s="279"/>
      <c r="AU388" s="279"/>
      <c r="AV388" s="279"/>
      <c r="AW388" s="279"/>
      <c r="AX388" s="279"/>
      <c r="AY388" s="279"/>
      <c r="AZ388" s="279"/>
      <c r="BA388" s="279"/>
      <c r="BB388" s="279"/>
      <c r="BC388" s="279"/>
      <c r="BD388" s="279"/>
      <c r="BE388" s="279"/>
      <c r="BF388" s="279"/>
      <c r="BG388" s="279"/>
      <c r="BH388" s="279"/>
      <c r="BI388" s="279"/>
      <c r="BJ388" s="279"/>
      <c r="BK388" s="279"/>
      <c r="BL388" s="279"/>
      <c r="BM388" s="279"/>
      <c r="BN388" s="279"/>
      <c r="BO388" s="279"/>
      <c r="BP388" s="279"/>
      <c r="BQ388" s="279"/>
      <c r="BR388" s="279"/>
      <c r="BS388" s="279"/>
      <c r="BT388" s="279"/>
      <c r="BU388" s="279"/>
      <c r="BV388" s="279"/>
      <c r="BW388" s="279"/>
      <c r="BX388" s="279"/>
      <c r="BY388" s="279"/>
      <c r="BZ388" s="279"/>
      <c r="CA388" s="279"/>
      <c r="CB388" s="279"/>
      <c r="CC388" s="279"/>
      <c r="CD388" s="279"/>
      <c r="CE388" s="278"/>
      <c r="CF388" s="278"/>
      <c r="CG388" s="278"/>
      <c r="CH388" s="278"/>
      <c r="CI388" s="278"/>
      <c r="CJ388" s="278"/>
      <c r="CK388" s="278"/>
      <c r="CL388" s="278"/>
      <c r="CM388" s="278"/>
      <c r="CN388" s="278"/>
      <c r="CO388" s="278"/>
      <c r="CP388" s="278"/>
      <c r="CQ388" s="278"/>
    </row>
    <row r="389" spans="1:200" ht="30" customHeight="1" thickBot="1" x14ac:dyDescent="0.25">
      <c r="A389" s="326"/>
      <c r="B389" s="174"/>
      <c r="C389" s="135" t="s">
        <v>476</v>
      </c>
      <c r="D389" s="646"/>
      <c r="E389" s="647"/>
      <c r="F389" s="647"/>
      <c r="G389" s="647"/>
      <c r="H389" s="647"/>
      <c r="I389" s="647"/>
      <c r="J389" s="647"/>
      <c r="K389" s="647"/>
      <c r="L389" s="647"/>
      <c r="M389" s="647"/>
      <c r="N389" s="647"/>
      <c r="O389" s="647"/>
      <c r="P389" s="647"/>
      <c r="Q389" s="647"/>
      <c r="R389" s="647"/>
      <c r="S389" s="647"/>
      <c r="T389" s="647"/>
      <c r="U389" s="647"/>
      <c r="V389" s="647"/>
      <c r="W389" s="647"/>
      <c r="X389" s="647"/>
      <c r="Y389" s="647"/>
      <c r="Z389" s="648"/>
      <c r="AD389" s="228"/>
      <c r="BX389" s="219"/>
      <c r="BY389" s="219"/>
      <c r="BZ389" s="219"/>
      <c r="CA389" s="219"/>
      <c r="CB389" s="219"/>
      <c r="CC389" s="219"/>
      <c r="CD389" s="219"/>
      <c r="CE389" s="47"/>
      <c r="CF389" s="47"/>
      <c r="CG389" s="47"/>
      <c r="CH389" s="47"/>
      <c r="CI389" s="47"/>
      <c r="CJ389" s="47"/>
      <c r="CK389" s="47"/>
      <c r="CL389" s="47"/>
      <c r="CM389" s="47"/>
      <c r="CN389" s="47"/>
      <c r="CO389" s="47"/>
      <c r="CP389" s="47"/>
      <c r="CQ389" s="47"/>
    </row>
    <row r="390" spans="1:200" s="280" customFormat="1" ht="67.7" customHeight="1" thickBot="1" x14ac:dyDescent="0.25">
      <c r="A390" s="326"/>
      <c r="B390" s="172" t="s">
        <v>1078</v>
      </c>
      <c r="C390" s="100" t="s">
        <v>1079</v>
      </c>
      <c r="D390" s="649"/>
      <c r="E390" s="650"/>
      <c r="F390" s="649"/>
      <c r="G390" s="650"/>
      <c r="H390" s="649"/>
      <c r="I390" s="650"/>
      <c r="J390" s="649"/>
      <c r="K390" s="650"/>
      <c r="L390" s="649"/>
      <c r="M390" s="650"/>
      <c r="N390" s="649"/>
      <c r="O390" s="650"/>
      <c r="P390" s="649"/>
      <c r="Q390" s="650"/>
      <c r="R390" s="649"/>
      <c r="S390" s="650"/>
      <c r="T390" s="649"/>
      <c r="U390" s="650"/>
      <c r="V390" s="649"/>
      <c r="W390" s="650"/>
      <c r="X390" s="155"/>
      <c r="Y390" s="169">
        <f>IF(OR(D390="s",F390="s",H390="s",J390="s",L390="s",N390="s",P390="s",R390="s",T390="s",V390="s"), 0, IF(OR(D390="a",F390="a",H390="a",J390="a",L390="a",N390="a",P390="a",R390="a",T390="a",V390="a",X390="na"),Z390,0))</f>
        <v>0</v>
      </c>
      <c r="Z390" s="336">
        <v>30</v>
      </c>
      <c r="AA390" s="207">
        <f>COUNTIF(D390:W390,"a")+COUNTIF(D390:W390,"s")+COUNTIF(X390,"na")</f>
        <v>0</v>
      </c>
      <c r="AB390" s="388"/>
      <c r="AC390" s="279"/>
      <c r="AD390" s="228"/>
      <c r="AE390" s="279"/>
      <c r="AF390" s="279"/>
      <c r="AG390" s="279"/>
      <c r="AH390" s="279"/>
      <c r="AI390" s="279"/>
      <c r="AJ390" s="279"/>
      <c r="AK390" s="279"/>
      <c r="AL390" s="279"/>
      <c r="AM390" s="279"/>
      <c r="AN390" s="279"/>
      <c r="AO390" s="279"/>
      <c r="AP390" s="279"/>
      <c r="AQ390" s="279"/>
      <c r="AR390" s="279"/>
      <c r="AS390" s="279"/>
      <c r="AT390" s="279"/>
      <c r="AU390" s="279"/>
      <c r="AV390" s="279"/>
      <c r="AW390" s="279"/>
      <c r="AX390" s="279"/>
      <c r="AY390" s="279"/>
      <c r="AZ390" s="279"/>
      <c r="BA390" s="279"/>
      <c r="BB390" s="279"/>
      <c r="BC390" s="279"/>
      <c r="BD390" s="279"/>
      <c r="BE390" s="279"/>
      <c r="BF390" s="279"/>
      <c r="BG390" s="279"/>
      <c r="BH390" s="279"/>
      <c r="BI390" s="279"/>
      <c r="BJ390" s="279"/>
      <c r="BK390" s="279"/>
      <c r="BL390" s="279"/>
      <c r="BM390" s="279"/>
      <c r="BN390" s="279"/>
      <c r="BO390" s="279"/>
      <c r="BP390" s="279"/>
      <c r="BQ390" s="279"/>
      <c r="BR390" s="279"/>
      <c r="BS390" s="279"/>
      <c r="BT390" s="279"/>
      <c r="BU390" s="279"/>
      <c r="BV390" s="279"/>
      <c r="BW390" s="279"/>
      <c r="BX390" s="279"/>
      <c r="BY390" s="279"/>
      <c r="BZ390" s="279"/>
      <c r="CA390" s="279"/>
      <c r="CB390" s="279"/>
      <c r="CC390" s="279"/>
      <c r="CD390" s="279"/>
      <c r="CE390" s="278"/>
      <c r="CF390" s="278"/>
      <c r="CG390" s="278"/>
      <c r="CH390" s="278"/>
      <c r="CI390" s="278"/>
      <c r="CJ390" s="278"/>
      <c r="CK390" s="278"/>
      <c r="CL390" s="278"/>
      <c r="CM390" s="278"/>
      <c r="CN390" s="278"/>
      <c r="CO390" s="278"/>
      <c r="CP390" s="278"/>
      <c r="CQ390" s="278"/>
    </row>
    <row r="391" spans="1:200" s="280" customFormat="1" ht="21" customHeight="1" thickTop="1" thickBot="1" x14ac:dyDescent="0.25">
      <c r="A391" s="326"/>
      <c r="B391" s="177"/>
      <c r="C391" s="110"/>
      <c r="D391" s="629" t="s">
        <v>436</v>
      </c>
      <c r="E391" s="641"/>
      <c r="F391" s="641"/>
      <c r="G391" s="641"/>
      <c r="H391" s="641"/>
      <c r="I391" s="641"/>
      <c r="J391" s="641"/>
      <c r="K391" s="641"/>
      <c r="L391" s="641"/>
      <c r="M391" s="641"/>
      <c r="N391" s="641"/>
      <c r="O391" s="641"/>
      <c r="P391" s="641"/>
      <c r="Q391" s="641"/>
      <c r="R391" s="641"/>
      <c r="S391" s="641"/>
      <c r="T391" s="641"/>
      <c r="U391" s="641"/>
      <c r="V391" s="641"/>
      <c r="W391" s="641"/>
      <c r="X391" s="670"/>
      <c r="Y391" s="288">
        <f>SUM(Y390:Y390)</f>
        <v>0</v>
      </c>
      <c r="Z391" s="331">
        <f>SUM(Z390:Z390)</f>
        <v>30</v>
      </c>
      <c r="AA391" s="207"/>
      <c r="AB391" s="278"/>
      <c r="AC391" s="279"/>
      <c r="AD391" s="228"/>
      <c r="AE391" s="279"/>
      <c r="AF391" s="279"/>
      <c r="AG391" s="279"/>
      <c r="AH391" s="279"/>
      <c r="AI391" s="279"/>
      <c r="AJ391" s="279"/>
      <c r="AK391" s="279"/>
      <c r="AL391" s="279"/>
      <c r="AM391" s="279"/>
      <c r="AN391" s="279"/>
      <c r="AO391" s="279"/>
      <c r="AP391" s="279"/>
      <c r="AQ391" s="279"/>
      <c r="AR391" s="279"/>
      <c r="AS391" s="279"/>
      <c r="AT391" s="279"/>
      <c r="AU391" s="279"/>
      <c r="AV391" s="279"/>
      <c r="AW391" s="279"/>
      <c r="AX391" s="279"/>
      <c r="AY391" s="279"/>
      <c r="AZ391" s="279"/>
      <c r="BA391" s="279"/>
      <c r="BB391" s="279"/>
      <c r="BC391" s="279"/>
      <c r="BD391" s="279"/>
      <c r="BE391" s="279"/>
      <c r="BF391" s="279"/>
      <c r="BG391" s="279"/>
      <c r="BH391" s="279"/>
      <c r="BI391" s="279"/>
      <c r="BJ391" s="279"/>
      <c r="BK391" s="279"/>
      <c r="BL391" s="279"/>
      <c r="BM391" s="279"/>
      <c r="BN391" s="279"/>
      <c r="BO391" s="279"/>
      <c r="BP391" s="279"/>
      <c r="BQ391" s="279"/>
      <c r="BR391" s="279"/>
      <c r="BS391" s="279"/>
      <c r="BT391" s="279"/>
      <c r="BU391" s="279"/>
      <c r="BV391" s="279"/>
      <c r="BW391" s="279"/>
      <c r="BX391" s="279"/>
      <c r="BY391" s="279"/>
      <c r="BZ391" s="279"/>
      <c r="CA391" s="279"/>
      <c r="CB391" s="279"/>
      <c r="CC391" s="279"/>
      <c r="CD391" s="279"/>
      <c r="CE391" s="278"/>
      <c r="CF391" s="278"/>
      <c r="CG391" s="278"/>
      <c r="CH391" s="278"/>
      <c r="CI391" s="278"/>
      <c r="CJ391" s="278"/>
      <c r="CK391" s="278"/>
      <c r="CL391" s="278"/>
      <c r="CM391" s="278"/>
      <c r="CN391" s="278"/>
      <c r="CO391" s="278"/>
      <c r="CP391" s="278"/>
      <c r="CQ391" s="278"/>
    </row>
    <row r="392" spans="1:200" s="280" customFormat="1" ht="21" customHeight="1" thickBot="1" x14ac:dyDescent="0.25">
      <c r="A392" s="326"/>
      <c r="B392" s="289"/>
      <c r="C392" s="146"/>
      <c r="D392" s="632"/>
      <c r="E392" s="633"/>
      <c r="F392" s="695">
        <v>0</v>
      </c>
      <c r="G392" s="696"/>
      <c r="H392" s="696"/>
      <c r="I392" s="696"/>
      <c r="J392" s="696"/>
      <c r="K392" s="696"/>
      <c r="L392" s="696"/>
      <c r="M392" s="696"/>
      <c r="N392" s="696"/>
      <c r="O392" s="696"/>
      <c r="P392" s="696"/>
      <c r="Q392" s="696"/>
      <c r="R392" s="696"/>
      <c r="S392" s="696"/>
      <c r="T392" s="696"/>
      <c r="U392" s="696"/>
      <c r="V392" s="696"/>
      <c r="W392" s="696"/>
      <c r="X392" s="696"/>
      <c r="Y392" s="696"/>
      <c r="Z392" s="697"/>
      <c r="AA392" s="207"/>
      <c r="AB392" s="278"/>
      <c r="AC392" s="279"/>
      <c r="AD392" s="228"/>
      <c r="AE392" s="279"/>
      <c r="AF392" s="279"/>
      <c r="AG392" s="279"/>
      <c r="AH392" s="279"/>
      <c r="AI392" s="279"/>
      <c r="AJ392" s="279"/>
      <c r="AK392" s="279"/>
      <c r="AL392" s="279"/>
      <c r="AM392" s="279"/>
      <c r="AN392" s="279"/>
      <c r="AO392" s="279"/>
      <c r="AP392" s="279"/>
      <c r="AQ392" s="279"/>
      <c r="AR392" s="279"/>
      <c r="AS392" s="279"/>
      <c r="AT392" s="279"/>
      <c r="AU392" s="279"/>
      <c r="AV392" s="279"/>
      <c r="AW392" s="279"/>
      <c r="AX392" s="279"/>
      <c r="AY392" s="279"/>
      <c r="AZ392" s="279"/>
      <c r="BA392" s="279"/>
      <c r="BB392" s="279"/>
      <c r="BC392" s="279"/>
      <c r="BD392" s="279"/>
      <c r="BE392" s="279"/>
      <c r="BF392" s="279"/>
      <c r="BG392" s="279"/>
      <c r="BH392" s="279"/>
      <c r="BI392" s="279"/>
      <c r="BJ392" s="279"/>
      <c r="BK392" s="279"/>
      <c r="BL392" s="279"/>
      <c r="BM392" s="279"/>
      <c r="BN392" s="279"/>
      <c r="BO392" s="279"/>
      <c r="BP392" s="279"/>
      <c r="BQ392" s="279"/>
      <c r="BR392" s="279"/>
      <c r="BS392" s="279"/>
      <c r="BT392" s="279"/>
      <c r="BU392" s="279"/>
      <c r="BV392" s="279"/>
      <c r="BW392" s="279"/>
      <c r="BX392" s="279"/>
      <c r="BY392" s="279"/>
      <c r="BZ392" s="279"/>
      <c r="CA392" s="279"/>
      <c r="CB392" s="279"/>
      <c r="CC392" s="279"/>
      <c r="CD392" s="279"/>
      <c r="CE392" s="278"/>
      <c r="CF392" s="278"/>
      <c r="CG392" s="278"/>
      <c r="CH392" s="278"/>
      <c r="CI392" s="278"/>
      <c r="CJ392" s="278"/>
      <c r="CK392" s="278"/>
      <c r="CL392" s="278"/>
      <c r="CM392" s="278"/>
      <c r="CN392" s="278"/>
      <c r="CO392" s="278"/>
      <c r="CP392" s="278"/>
      <c r="CQ392" s="278"/>
    </row>
    <row r="393" spans="1:200" s="280" customFormat="1" ht="33" customHeight="1" thickBot="1" x14ac:dyDescent="0.25">
      <c r="A393" s="316"/>
      <c r="B393" s="240"/>
      <c r="C393" s="793" t="s">
        <v>57</v>
      </c>
      <c r="D393" s="794"/>
      <c r="E393" s="794"/>
      <c r="F393" s="794"/>
      <c r="G393" s="794"/>
      <c r="H393" s="794"/>
      <c r="I393" s="794"/>
      <c r="J393" s="794"/>
      <c r="K393" s="794"/>
      <c r="L393" s="794"/>
      <c r="M393" s="794"/>
      <c r="N393" s="794"/>
      <c r="O393" s="794"/>
      <c r="P393" s="794"/>
      <c r="Q393" s="794"/>
      <c r="R393" s="794"/>
      <c r="S393" s="794"/>
      <c r="T393" s="794"/>
      <c r="U393" s="794"/>
      <c r="V393" s="794"/>
      <c r="W393" s="794"/>
      <c r="X393" s="794"/>
      <c r="Y393" s="794"/>
      <c r="Z393" s="795"/>
      <c r="AA393" s="207"/>
      <c r="AB393" s="278"/>
      <c r="AC393" s="279"/>
      <c r="AD393" s="228"/>
      <c r="AE393" s="279"/>
      <c r="AF393" s="279"/>
      <c r="AG393" s="279"/>
      <c r="AH393" s="279"/>
      <c r="AI393" s="279"/>
      <c r="AJ393" s="279"/>
      <c r="AK393" s="279"/>
      <c r="AL393" s="279"/>
      <c r="AM393" s="279"/>
      <c r="AN393" s="279"/>
      <c r="AO393" s="279"/>
      <c r="AP393" s="279"/>
      <c r="AQ393" s="279"/>
      <c r="AR393" s="279"/>
      <c r="AS393" s="279"/>
      <c r="AT393" s="279"/>
      <c r="AU393" s="279"/>
      <c r="AV393" s="279"/>
      <c r="AW393" s="279"/>
      <c r="AX393" s="279"/>
      <c r="AY393" s="279"/>
      <c r="AZ393" s="279"/>
      <c r="BA393" s="279"/>
      <c r="BB393" s="279"/>
      <c r="BC393" s="279"/>
      <c r="BD393" s="279"/>
      <c r="BE393" s="279"/>
      <c r="BF393" s="279"/>
      <c r="BG393" s="279"/>
      <c r="BH393" s="279"/>
      <c r="BI393" s="279"/>
      <c r="BJ393" s="279"/>
      <c r="BK393" s="279"/>
      <c r="BL393" s="279"/>
      <c r="BM393" s="279"/>
      <c r="BN393" s="279"/>
      <c r="BO393" s="279"/>
      <c r="BP393" s="279"/>
      <c r="BQ393" s="279"/>
      <c r="BR393" s="279"/>
      <c r="BS393" s="279"/>
      <c r="BT393" s="279"/>
      <c r="BU393" s="279"/>
      <c r="BV393" s="279"/>
      <c r="BW393" s="279"/>
      <c r="BX393" s="279"/>
      <c r="BY393" s="279"/>
      <c r="BZ393" s="279"/>
      <c r="CA393" s="279"/>
      <c r="CB393" s="279"/>
      <c r="CC393" s="279"/>
      <c r="CD393" s="279"/>
      <c r="CE393" s="278"/>
      <c r="CF393" s="278"/>
      <c r="CG393" s="278"/>
      <c r="CH393" s="278"/>
      <c r="CI393" s="278"/>
      <c r="CJ393" s="278"/>
      <c r="CK393" s="278"/>
      <c r="CL393" s="278"/>
      <c r="CM393" s="278"/>
      <c r="CN393" s="278"/>
      <c r="CO393" s="278"/>
      <c r="CP393" s="278"/>
      <c r="CQ393" s="278"/>
    </row>
    <row r="394" spans="1:200" s="280" customFormat="1" ht="30" customHeight="1" thickBot="1" x14ac:dyDescent="0.25">
      <c r="A394" s="326"/>
      <c r="B394" s="190">
        <v>5810</v>
      </c>
      <c r="C394" s="135" t="s">
        <v>58</v>
      </c>
      <c r="D394" s="281"/>
      <c r="E394" s="282"/>
      <c r="F394" s="283"/>
      <c r="G394" s="284"/>
      <c r="H394" s="160" t="s">
        <v>435</v>
      </c>
      <c r="I394" s="282"/>
      <c r="J394" s="285"/>
      <c r="K394" s="284"/>
      <c r="L394" s="281"/>
      <c r="M394" s="282"/>
      <c r="N394" s="283"/>
      <c r="O394" s="284"/>
      <c r="P394" s="160" t="s">
        <v>435</v>
      </c>
      <c r="Q394" s="282"/>
      <c r="R394" s="283"/>
      <c r="S394" s="284"/>
      <c r="T394" s="281"/>
      <c r="U394" s="282"/>
      <c r="V394" s="283"/>
      <c r="W394" s="284"/>
      <c r="X394" s="286"/>
      <c r="Y394" s="286"/>
      <c r="Z394" s="332"/>
      <c r="AA394" s="207"/>
      <c r="AB394" s="278"/>
      <c r="AC394" s="279"/>
      <c r="AD394" s="228"/>
      <c r="AE394" s="279"/>
      <c r="AF394" s="279"/>
      <c r="AG394" s="279"/>
      <c r="AH394" s="279"/>
      <c r="AI394" s="279"/>
      <c r="AJ394" s="279"/>
      <c r="AK394" s="279"/>
      <c r="AL394" s="279"/>
      <c r="AM394" s="279"/>
      <c r="AN394" s="279"/>
      <c r="AO394" s="279"/>
      <c r="AP394" s="279"/>
      <c r="AQ394" s="279"/>
      <c r="AR394" s="279"/>
      <c r="AS394" s="279"/>
      <c r="AT394" s="279"/>
      <c r="AU394" s="279"/>
      <c r="AV394" s="279"/>
      <c r="AW394" s="279"/>
      <c r="AX394" s="279"/>
      <c r="AY394" s="279"/>
      <c r="AZ394" s="279"/>
      <c r="BA394" s="279"/>
      <c r="BB394" s="279"/>
      <c r="BC394" s="279"/>
      <c r="BD394" s="279"/>
      <c r="BE394" s="279"/>
      <c r="BF394" s="279"/>
      <c r="BG394" s="279"/>
      <c r="BH394" s="279"/>
      <c r="BI394" s="279"/>
      <c r="BJ394" s="279"/>
      <c r="BK394" s="279"/>
      <c r="BL394" s="279"/>
      <c r="BM394" s="279"/>
      <c r="BN394" s="279"/>
      <c r="BO394" s="279"/>
      <c r="BP394" s="279"/>
      <c r="BQ394" s="279"/>
      <c r="BR394" s="279"/>
      <c r="BS394" s="279"/>
      <c r="BT394" s="279"/>
      <c r="BU394" s="279"/>
      <c r="BV394" s="279"/>
      <c r="BW394" s="279"/>
      <c r="BX394" s="279"/>
      <c r="BY394" s="279"/>
      <c r="BZ394" s="279"/>
      <c r="CA394" s="279"/>
      <c r="CB394" s="279"/>
      <c r="CC394" s="279"/>
      <c r="CD394" s="279"/>
      <c r="CE394" s="278"/>
      <c r="CF394" s="278"/>
      <c r="CG394" s="278"/>
      <c r="CH394" s="278"/>
      <c r="CI394" s="278"/>
      <c r="CJ394" s="278"/>
      <c r="CK394" s="278"/>
      <c r="CL394" s="278"/>
      <c r="CM394" s="278"/>
      <c r="CN394" s="278"/>
      <c r="CO394" s="278"/>
      <c r="CP394" s="278"/>
      <c r="CQ394" s="278"/>
    </row>
    <row r="395" spans="1:200" s="280" customFormat="1" ht="45" customHeight="1" x14ac:dyDescent="0.2">
      <c r="A395" s="326"/>
      <c r="B395" s="172" t="s">
        <v>59</v>
      </c>
      <c r="C395" s="100" t="s">
        <v>684</v>
      </c>
      <c r="D395" s="649"/>
      <c r="E395" s="650"/>
      <c r="F395" s="649"/>
      <c r="G395" s="650"/>
      <c r="H395" s="649"/>
      <c r="I395" s="650"/>
      <c r="J395" s="649"/>
      <c r="K395" s="650"/>
      <c r="L395" s="649"/>
      <c r="M395" s="650"/>
      <c r="N395" s="649"/>
      <c r="O395" s="650"/>
      <c r="P395" s="649"/>
      <c r="Q395" s="650"/>
      <c r="R395" s="649"/>
      <c r="S395" s="650"/>
      <c r="T395" s="649"/>
      <c r="U395" s="650"/>
      <c r="V395" s="649"/>
      <c r="W395" s="650"/>
      <c r="X395" s="287"/>
      <c r="Y395" s="169">
        <f t="shared" ref="Y395:Y396" si="57">IF(OR(D395="s",F395="s",H395="s",J395="s",L395="s",N395="s",P395="s",R395="s",T395="s",V395="s"), 0, IF(OR(D395="a",F395="a",H395="a",J395="a",L395="a",N395="a",P395="a",R395="a",T395="a",V395="a"),Z395,0))</f>
        <v>0</v>
      </c>
      <c r="Z395" s="329">
        <v>60</v>
      </c>
      <c r="AA395" s="207">
        <f>IF((COUNTIF(D395:W395,"a")+COUNTIF(D395:W395,"s"))&gt;0,IF(OR((COUNTIF(D396:W397,"a")+COUNTIF(D396:W397,"s"))),0,COUNTIF(D395:W395,"a")+COUNTIF(D395:W395,"s")),COUNTIF(D395:W395,"a")+COUNTIF(D395:W395,"s"))</f>
        <v>0</v>
      </c>
      <c r="AB395" s="275"/>
      <c r="AC395" s="279"/>
      <c r="AD395" s="228"/>
      <c r="AE395" s="279"/>
      <c r="AF395" s="279"/>
      <c r="AG395" s="279"/>
      <c r="AH395" s="279"/>
      <c r="AI395" s="279"/>
      <c r="AJ395" s="279"/>
      <c r="AK395" s="279"/>
      <c r="AL395" s="279"/>
      <c r="AM395" s="279"/>
      <c r="AN395" s="279"/>
      <c r="AO395" s="279"/>
      <c r="AP395" s="279"/>
      <c r="AQ395" s="279"/>
      <c r="AR395" s="279"/>
      <c r="AS395" s="279"/>
      <c r="AT395" s="279"/>
      <c r="AU395" s="279"/>
      <c r="AV395" s="279"/>
      <c r="AW395" s="279"/>
      <c r="AX395" s="279"/>
      <c r="AY395" s="279"/>
      <c r="AZ395" s="279"/>
      <c r="BA395" s="279"/>
      <c r="BB395" s="279"/>
      <c r="BC395" s="279"/>
      <c r="BD395" s="279"/>
      <c r="BE395" s="279"/>
      <c r="BF395" s="279"/>
      <c r="BG395" s="279"/>
      <c r="BH395" s="279"/>
      <c r="BI395" s="279"/>
      <c r="BJ395" s="279"/>
      <c r="BK395" s="279"/>
      <c r="BL395" s="279"/>
      <c r="BM395" s="279"/>
      <c r="BN395" s="279"/>
      <c r="BO395" s="279"/>
      <c r="BP395" s="279"/>
      <c r="BQ395" s="279"/>
      <c r="BR395" s="279"/>
      <c r="BS395" s="279"/>
      <c r="BT395" s="279"/>
      <c r="BU395" s="279"/>
      <c r="BV395" s="279"/>
      <c r="BW395" s="279"/>
      <c r="BX395" s="279"/>
      <c r="BY395" s="279"/>
      <c r="BZ395" s="279"/>
      <c r="CA395" s="279"/>
      <c r="CB395" s="279"/>
      <c r="CC395" s="279"/>
      <c r="CD395" s="279"/>
      <c r="CE395" s="278"/>
      <c r="CF395" s="278"/>
      <c r="CG395" s="278"/>
      <c r="CH395" s="278"/>
      <c r="CI395" s="278"/>
      <c r="CJ395" s="278"/>
      <c r="CK395" s="278"/>
      <c r="CL395" s="278"/>
      <c r="CM395" s="278"/>
      <c r="CN395" s="278"/>
      <c r="CO395" s="278"/>
      <c r="CP395" s="278"/>
      <c r="CQ395" s="278"/>
    </row>
    <row r="396" spans="1:200" s="280" customFormat="1" ht="106.5" customHeight="1" x14ac:dyDescent="0.2">
      <c r="A396" s="326"/>
      <c r="B396" s="418" t="s">
        <v>685</v>
      </c>
      <c r="C396" s="419" t="s">
        <v>686</v>
      </c>
      <c r="D396" s="606"/>
      <c r="E396" s="607"/>
      <c r="F396" s="606"/>
      <c r="G396" s="607"/>
      <c r="H396" s="606"/>
      <c r="I396" s="607"/>
      <c r="J396" s="606"/>
      <c r="K396" s="607"/>
      <c r="L396" s="606"/>
      <c r="M396" s="607"/>
      <c r="N396" s="606"/>
      <c r="O396" s="607"/>
      <c r="P396" s="606"/>
      <c r="Q396" s="607"/>
      <c r="R396" s="606"/>
      <c r="S396" s="607"/>
      <c r="T396" s="606"/>
      <c r="U396" s="607"/>
      <c r="V396" s="606"/>
      <c r="W396" s="607"/>
      <c r="X396" s="287"/>
      <c r="Y396" s="168">
        <f t="shared" si="57"/>
        <v>0</v>
      </c>
      <c r="Z396" s="329">
        <v>50</v>
      </c>
      <c r="AA396" s="207">
        <f>IF(OR(COUNTIF(D395:W395,"a")+COUNTIF(D395:W395,"s")+COUNTIF(D397:W397,"a")+COUNTIF(D397:W397,"s")&gt;0),0,(COUNTIF(D396:W396,"a")+COUNTIF(D396:W396,"s")))</f>
        <v>0</v>
      </c>
      <c r="AB396" s="275"/>
      <c r="AC396" s="279"/>
      <c r="AD396" s="228"/>
      <c r="AE396" s="279"/>
      <c r="AF396" s="279"/>
      <c r="AG396" s="279"/>
      <c r="AH396" s="279"/>
      <c r="AI396" s="279"/>
      <c r="AJ396" s="279"/>
      <c r="AK396" s="279"/>
      <c r="AL396" s="279"/>
      <c r="AM396" s="279"/>
      <c r="AN396" s="279"/>
      <c r="AO396" s="279"/>
      <c r="AP396" s="279"/>
      <c r="AQ396" s="279"/>
      <c r="AR396" s="279"/>
      <c r="AS396" s="279"/>
      <c r="AT396" s="279"/>
      <c r="AU396" s="279"/>
      <c r="AV396" s="279"/>
      <c r="AW396" s="279"/>
      <c r="AX396" s="279"/>
      <c r="AY396" s="279"/>
      <c r="AZ396" s="279"/>
      <c r="BA396" s="279"/>
      <c r="BB396" s="279"/>
      <c r="BC396" s="279"/>
      <c r="BD396" s="279"/>
      <c r="BE396" s="279"/>
      <c r="BF396" s="279"/>
      <c r="BG396" s="279"/>
      <c r="BH396" s="279"/>
      <c r="BI396" s="279"/>
      <c r="BJ396" s="279"/>
      <c r="BK396" s="279"/>
      <c r="BL396" s="279"/>
      <c r="BM396" s="279"/>
      <c r="BN396" s="279"/>
      <c r="BO396" s="279"/>
      <c r="BP396" s="279"/>
      <c r="BQ396" s="279"/>
      <c r="BR396" s="279"/>
      <c r="BS396" s="279"/>
      <c r="BT396" s="279"/>
      <c r="BU396" s="279"/>
      <c r="BV396" s="279"/>
      <c r="BW396" s="279"/>
      <c r="BX396" s="279"/>
      <c r="BY396" s="279"/>
      <c r="BZ396" s="279"/>
      <c r="CA396" s="279"/>
      <c r="CB396" s="279"/>
      <c r="CC396" s="279"/>
      <c r="CD396" s="279"/>
      <c r="CE396" s="278"/>
      <c r="CF396" s="278"/>
      <c r="CG396" s="278"/>
      <c r="CH396" s="278"/>
      <c r="CI396" s="278"/>
      <c r="CJ396" s="278"/>
      <c r="CK396" s="278"/>
      <c r="CL396" s="278"/>
      <c r="CM396" s="278"/>
      <c r="CN396" s="278"/>
      <c r="CO396" s="278"/>
      <c r="CP396" s="278"/>
      <c r="CQ396" s="278"/>
    </row>
    <row r="397" spans="1:200" s="280" customFormat="1" ht="67.7" customHeight="1" thickBot="1" x14ac:dyDescent="0.25">
      <c r="A397" s="326"/>
      <c r="B397" s="418" t="s">
        <v>521</v>
      </c>
      <c r="C397" s="419" t="s">
        <v>688</v>
      </c>
      <c r="D397" s="569"/>
      <c r="E397" s="570"/>
      <c r="F397" s="569"/>
      <c r="G397" s="570"/>
      <c r="H397" s="569"/>
      <c r="I397" s="570"/>
      <c r="J397" s="569"/>
      <c r="K397" s="570"/>
      <c r="L397" s="569"/>
      <c r="M397" s="570"/>
      <c r="N397" s="569"/>
      <c r="O397" s="570"/>
      <c r="P397" s="569"/>
      <c r="Q397" s="570"/>
      <c r="R397" s="569"/>
      <c r="S397" s="570"/>
      <c r="T397" s="569"/>
      <c r="U397" s="570"/>
      <c r="V397" s="569"/>
      <c r="W397" s="570"/>
      <c r="X397" s="287"/>
      <c r="Y397" s="168">
        <f>IF(OR(D397="s",F397="s",H397="s",J397="s",L397="s",N397="s",P397="s",R397="s",T397="s",V397="s"), 0, IF(OR(D397="a",F397="a",H397="a",J397="a",L397="a",N397="a",P397="a",R397="a",T397="a",V397="a"),Z397,0))</f>
        <v>0</v>
      </c>
      <c r="Z397" s="329">
        <v>25</v>
      </c>
      <c r="AA397" s="207">
        <f>IF((COUNTIF(D397:W397,"a")+COUNTIF(D397:W397,"s"))&gt;0,IF(OR((COUNTIF(D395:W396,"a")+COUNTIF(D395:W396,"s"))),0,COUNTIF(D397:W397,"a")+COUNTIF(D397:W397,"s")),COUNTIF(D397:W397,"a")+COUNTIF(D397:W397,"s"))</f>
        <v>0</v>
      </c>
      <c r="AB397" s="275"/>
      <c r="AC397" s="279"/>
      <c r="AD397" s="228"/>
      <c r="AE397" s="279"/>
      <c r="AF397" s="279"/>
      <c r="AG397" s="279"/>
      <c r="AH397" s="279"/>
      <c r="AI397" s="279"/>
      <c r="AJ397" s="279"/>
      <c r="AK397" s="279"/>
      <c r="AL397" s="279"/>
      <c r="AM397" s="279"/>
      <c r="AN397" s="279"/>
      <c r="AO397" s="279"/>
      <c r="AP397" s="279"/>
      <c r="AQ397" s="279"/>
      <c r="AR397" s="279"/>
      <c r="AS397" s="279"/>
      <c r="AT397" s="279"/>
      <c r="AU397" s="279"/>
      <c r="AV397" s="279"/>
      <c r="AW397" s="279"/>
      <c r="AX397" s="279"/>
      <c r="AY397" s="279"/>
      <c r="AZ397" s="279"/>
      <c r="BA397" s="279"/>
      <c r="BB397" s="279"/>
      <c r="BC397" s="279"/>
      <c r="BD397" s="279"/>
      <c r="BE397" s="279"/>
      <c r="BF397" s="279"/>
      <c r="BG397" s="279"/>
      <c r="BH397" s="279"/>
      <c r="BI397" s="279"/>
      <c r="BJ397" s="279"/>
      <c r="BK397" s="279"/>
      <c r="BL397" s="279"/>
      <c r="BM397" s="279"/>
      <c r="BN397" s="279"/>
      <c r="BO397" s="279"/>
      <c r="BP397" s="279"/>
      <c r="BQ397" s="279"/>
      <c r="BR397" s="279"/>
      <c r="BS397" s="279"/>
      <c r="BT397" s="279"/>
      <c r="BU397" s="279"/>
      <c r="BV397" s="279"/>
      <c r="BW397" s="279"/>
      <c r="BX397" s="279"/>
      <c r="BY397" s="279"/>
      <c r="BZ397" s="279"/>
      <c r="CA397" s="279"/>
      <c r="CB397" s="279"/>
      <c r="CC397" s="279"/>
      <c r="CD397" s="279"/>
      <c r="CE397" s="278"/>
      <c r="CF397" s="278"/>
      <c r="CG397" s="278"/>
      <c r="CH397" s="278"/>
      <c r="CI397" s="278"/>
      <c r="CJ397" s="278"/>
      <c r="CK397" s="278"/>
      <c r="CL397" s="278"/>
      <c r="CM397" s="278"/>
      <c r="CN397" s="278"/>
      <c r="CO397" s="278"/>
      <c r="CP397" s="278"/>
      <c r="CQ397" s="278"/>
    </row>
    <row r="398" spans="1:200" s="280" customFormat="1" ht="17.45" customHeight="1" thickTop="1" thickBot="1" x14ac:dyDescent="0.25">
      <c r="A398" s="326"/>
      <c r="B398" s="177"/>
      <c r="C398" s="110"/>
      <c r="D398" s="629" t="s">
        <v>436</v>
      </c>
      <c r="E398" s="641"/>
      <c r="F398" s="641"/>
      <c r="G398" s="641"/>
      <c r="H398" s="641"/>
      <c r="I398" s="641"/>
      <c r="J398" s="641"/>
      <c r="K398" s="641"/>
      <c r="L398" s="641"/>
      <c r="M398" s="641"/>
      <c r="N398" s="641"/>
      <c r="O398" s="641"/>
      <c r="P398" s="641"/>
      <c r="Q398" s="641"/>
      <c r="R398" s="641"/>
      <c r="S398" s="641"/>
      <c r="T398" s="641"/>
      <c r="U398" s="641"/>
      <c r="V398" s="641"/>
      <c r="W398" s="641"/>
      <c r="X398" s="670"/>
      <c r="Y398" s="288">
        <f>SUM(Y395:Y397)</f>
        <v>0</v>
      </c>
      <c r="Z398" s="331">
        <f>SUM(Z395)</f>
        <v>60</v>
      </c>
      <c r="AA398" s="207"/>
      <c r="AB398" s="278"/>
      <c r="AC398" s="279"/>
      <c r="AD398" s="228"/>
      <c r="AE398" s="279"/>
      <c r="AF398" s="279"/>
      <c r="AG398" s="279"/>
      <c r="AH398" s="279"/>
      <c r="AI398" s="279"/>
      <c r="AJ398" s="279"/>
      <c r="AK398" s="279"/>
      <c r="AL398" s="279"/>
      <c r="AM398" s="279"/>
      <c r="AN398" s="279"/>
      <c r="AO398" s="279"/>
      <c r="AP398" s="279"/>
      <c r="AQ398" s="279"/>
      <c r="AR398" s="279"/>
      <c r="AS398" s="279"/>
      <c r="AT398" s="279"/>
      <c r="AU398" s="279"/>
      <c r="AV398" s="279"/>
      <c r="AW398" s="279"/>
      <c r="AX398" s="279"/>
      <c r="AY398" s="279"/>
      <c r="AZ398" s="279"/>
      <c r="BA398" s="279"/>
      <c r="BB398" s="279"/>
      <c r="BC398" s="279"/>
      <c r="BD398" s="279"/>
      <c r="BE398" s="279"/>
      <c r="BF398" s="279"/>
      <c r="BG398" s="279"/>
      <c r="BH398" s="279"/>
      <c r="BI398" s="279"/>
      <c r="BJ398" s="279"/>
      <c r="BK398" s="279"/>
      <c r="BL398" s="279"/>
      <c r="BM398" s="279"/>
      <c r="BN398" s="279"/>
      <c r="BO398" s="279"/>
      <c r="BP398" s="279"/>
      <c r="BQ398" s="279"/>
      <c r="BR398" s="279"/>
      <c r="BS398" s="279"/>
      <c r="BT398" s="279"/>
      <c r="BU398" s="279"/>
      <c r="BV398" s="279"/>
      <c r="BW398" s="279"/>
      <c r="BX398" s="279"/>
      <c r="BY398" s="279"/>
      <c r="BZ398" s="279"/>
      <c r="CA398" s="279"/>
      <c r="CB398" s="279"/>
      <c r="CC398" s="279"/>
      <c r="CD398" s="279"/>
      <c r="CE398" s="278"/>
      <c r="CF398" s="278"/>
      <c r="CG398" s="278"/>
      <c r="CH398" s="278"/>
      <c r="CI398" s="278"/>
      <c r="CJ398" s="278"/>
      <c r="CK398" s="278"/>
      <c r="CL398" s="278"/>
      <c r="CM398" s="278"/>
      <c r="CN398" s="278"/>
      <c r="CO398" s="278"/>
      <c r="CP398" s="278"/>
      <c r="CQ398" s="278"/>
    </row>
    <row r="399" spans="1:200" s="280" customFormat="1" ht="21.6" customHeight="1" thickBot="1" x14ac:dyDescent="0.25">
      <c r="A399" s="326"/>
      <c r="B399" s="289"/>
      <c r="C399" s="137"/>
      <c r="D399" s="632"/>
      <c r="E399" s="633"/>
      <c r="F399" s="792">
        <v>0</v>
      </c>
      <c r="G399" s="667"/>
      <c r="H399" s="667"/>
      <c r="I399" s="667"/>
      <c r="J399" s="667"/>
      <c r="K399" s="667"/>
      <c r="L399" s="667"/>
      <c r="M399" s="667"/>
      <c r="N399" s="667"/>
      <c r="O399" s="667"/>
      <c r="P399" s="667"/>
      <c r="Q399" s="667"/>
      <c r="R399" s="667"/>
      <c r="S399" s="667"/>
      <c r="T399" s="667"/>
      <c r="U399" s="667"/>
      <c r="V399" s="667"/>
      <c r="W399" s="667"/>
      <c r="X399" s="667"/>
      <c r="Y399" s="667"/>
      <c r="Z399" s="668"/>
      <c r="AA399" s="207"/>
      <c r="AB399" s="278"/>
      <c r="AC399" s="279"/>
      <c r="AD399" s="228"/>
      <c r="AE399" s="279"/>
      <c r="AF399" s="279"/>
      <c r="AG399" s="279"/>
      <c r="AH399" s="279"/>
      <c r="AI399" s="279"/>
      <c r="AJ399" s="279"/>
      <c r="AK399" s="279"/>
      <c r="AL399" s="279"/>
      <c r="AM399" s="279"/>
      <c r="AN399" s="279"/>
      <c r="AO399" s="279"/>
      <c r="AP399" s="279"/>
      <c r="AQ399" s="279"/>
      <c r="AR399" s="279"/>
      <c r="AS399" s="279"/>
      <c r="AT399" s="279"/>
      <c r="AU399" s="279"/>
      <c r="AV399" s="279"/>
      <c r="AW399" s="279"/>
      <c r="AX399" s="279"/>
      <c r="AY399" s="279"/>
      <c r="AZ399" s="279"/>
      <c r="BA399" s="279"/>
      <c r="BB399" s="279"/>
      <c r="BC399" s="279"/>
      <c r="BD399" s="279"/>
      <c r="BE399" s="279"/>
      <c r="BF399" s="279"/>
      <c r="BG399" s="279"/>
      <c r="BH399" s="279"/>
      <c r="BI399" s="279"/>
      <c r="BJ399" s="279"/>
      <c r="BK399" s="279"/>
      <c r="BL399" s="279"/>
      <c r="BM399" s="279"/>
      <c r="BN399" s="279"/>
      <c r="BO399" s="279"/>
      <c r="BP399" s="279"/>
      <c r="BQ399" s="279"/>
      <c r="BR399" s="279"/>
      <c r="BS399" s="279"/>
      <c r="BT399" s="279"/>
      <c r="BU399" s="279"/>
      <c r="BV399" s="279"/>
      <c r="BW399" s="279"/>
      <c r="BX399" s="279"/>
      <c r="BY399" s="279"/>
      <c r="BZ399" s="279"/>
      <c r="CA399" s="279"/>
      <c r="CB399" s="279"/>
      <c r="CC399" s="279"/>
      <c r="CD399" s="279"/>
      <c r="CE399" s="278"/>
      <c r="CF399" s="278"/>
      <c r="CG399" s="278"/>
      <c r="CH399" s="278"/>
      <c r="CI399" s="278"/>
      <c r="CJ399" s="278"/>
      <c r="CK399" s="278"/>
      <c r="CL399" s="278"/>
      <c r="CM399" s="278"/>
      <c r="CN399" s="278"/>
      <c r="CO399" s="278"/>
      <c r="CP399" s="278"/>
      <c r="CQ399" s="278"/>
    </row>
    <row r="400" spans="1:200" s="280" customFormat="1" ht="30" customHeight="1" thickBot="1" x14ac:dyDescent="0.25">
      <c r="A400" s="326"/>
      <c r="B400" s="192">
        <v>5811</v>
      </c>
      <c r="C400" s="272" t="s">
        <v>522</v>
      </c>
      <c r="D400" s="290"/>
      <c r="E400" s="291"/>
      <c r="F400" s="292"/>
      <c r="G400" s="293"/>
      <c r="H400" s="160" t="s">
        <v>435</v>
      </c>
      <c r="I400" s="291"/>
      <c r="J400" s="294"/>
      <c r="K400" s="293"/>
      <c r="L400" s="290"/>
      <c r="M400" s="291"/>
      <c r="N400" s="292"/>
      <c r="O400" s="293"/>
      <c r="P400" s="160" t="s">
        <v>435</v>
      </c>
      <c r="Q400" s="291"/>
      <c r="R400" s="292"/>
      <c r="S400" s="293"/>
      <c r="T400" s="290"/>
      <c r="U400" s="291"/>
      <c r="V400" s="292"/>
      <c r="W400" s="293"/>
      <c r="X400" s="295"/>
      <c r="Y400" s="295"/>
      <c r="Z400" s="327"/>
      <c r="AA400" s="207"/>
      <c r="AB400" s="278"/>
      <c r="AC400" s="279"/>
      <c r="AD400" s="228"/>
      <c r="AE400" s="279"/>
      <c r="AF400" s="279"/>
      <c r="AG400" s="279"/>
      <c r="AH400" s="279"/>
      <c r="AI400" s="279"/>
      <c r="AJ400" s="279"/>
      <c r="AK400" s="279"/>
      <c r="AL400" s="279"/>
      <c r="AM400" s="279"/>
      <c r="AN400" s="279"/>
      <c r="AO400" s="279"/>
      <c r="AP400" s="279"/>
      <c r="AQ400" s="279"/>
      <c r="AR400" s="279"/>
      <c r="AS400" s="279"/>
      <c r="AT400" s="279"/>
      <c r="AU400" s="279"/>
      <c r="AV400" s="279"/>
      <c r="AW400" s="279"/>
      <c r="AX400" s="279"/>
      <c r="AY400" s="279"/>
      <c r="AZ400" s="279"/>
      <c r="BA400" s="279"/>
      <c r="BB400" s="279"/>
      <c r="BC400" s="279"/>
      <c r="BD400" s="279"/>
      <c r="BE400" s="279"/>
      <c r="BF400" s="279"/>
      <c r="BG400" s="279"/>
      <c r="BH400" s="279"/>
      <c r="BI400" s="279"/>
      <c r="BJ400" s="279"/>
      <c r="BK400" s="279"/>
      <c r="BL400" s="279"/>
      <c r="BM400" s="279"/>
      <c r="BN400" s="279"/>
      <c r="BO400" s="279"/>
      <c r="BP400" s="279"/>
      <c r="BQ400" s="279"/>
      <c r="BR400" s="279"/>
      <c r="BS400" s="279"/>
      <c r="BT400" s="279"/>
      <c r="BU400" s="279"/>
      <c r="BV400" s="279"/>
      <c r="BW400" s="279"/>
      <c r="BX400" s="279"/>
      <c r="BY400" s="279"/>
      <c r="BZ400" s="279"/>
      <c r="CA400" s="279"/>
      <c r="CB400" s="279"/>
      <c r="CC400" s="279"/>
      <c r="CD400" s="279"/>
      <c r="CE400" s="278"/>
      <c r="CF400" s="278"/>
      <c r="CG400" s="278"/>
      <c r="CH400" s="278"/>
      <c r="CI400" s="278"/>
      <c r="CJ400" s="278"/>
      <c r="CK400" s="278"/>
      <c r="CL400" s="278"/>
      <c r="CM400" s="278"/>
      <c r="CN400" s="278"/>
      <c r="CO400" s="278"/>
      <c r="CP400" s="278"/>
      <c r="CQ400" s="278"/>
    </row>
    <row r="401" spans="1:95" s="280" customFormat="1" ht="45" customHeight="1" thickBot="1" x14ac:dyDescent="0.25">
      <c r="A401" s="326"/>
      <c r="B401" s="172" t="s">
        <v>523</v>
      </c>
      <c r="C401" s="100" t="s">
        <v>524</v>
      </c>
      <c r="D401" s="649"/>
      <c r="E401" s="650"/>
      <c r="F401" s="649"/>
      <c r="G401" s="650"/>
      <c r="H401" s="649"/>
      <c r="I401" s="650"/>
      <c r="J401" s="649"/>
      <c r="K401" s="650"/>
      <c r="L401" s="649"/>
      <c r="M401" s="650"/>
      <c r="N401" s="649"/>
      <c r="O401" s="650"/>
      <c r="P401" s="649"/>
      <c r="Q401" s="650"/>
      <c r="R401" s="649"/>
      <c r="S401" s="650"/>
      <c r="T401" s="649"/>
      <c r="U401" s="650"/>
      <c r="V401" s="649"/>
      <c r="W401" s="650"/>
      <c r="X401" s="155"/>
      <c r="Y401" s="169">
        <f>IF(OR(D401="s",F401="s",H401="s",J401="s",L401="s",N401="s",P401="s",R401="s",T401="s",V401="s"), 0, IF(OR(D401="a",F401="a",H401="a",J401="a",L401="a",N401="a",P401="a",R401="a",T401="a",V401="a",X401="na"),Z401,0))</f>
        <v>0</v>
      </c>
      <c r="Z401" s="336">
        <v>20</v>
      </c>
      <c r="AA401" s="207">
        <f>COUNTIF(D401:W401,"a")+COUNTIF(D401:W401,"s")+COUNTIF(X401,"na")</f>
        <v>0</v>
      </c>
      <c r="AB401" s="274"/>
      <c r="AC401" s="279"/>
      <c r="AD401" s="228"/>
      <c r="AE401" s="279"/>
      <c r="AF401" s="279"/>
      <c r="AG401" s="279"/>
      <c r="AH401" s="279"/>
      <c r="AI401" s="279"/>
      <c r="AJ401" s="279"/>
      <c r="AK401" s="279"/>
      <c r="AL401" s="279"/>
      <c r="AM401" s="279"/>
      <c r="AN401" s="279"/>
      <c r="AO401" s="279"/>
      <c r="AP401" s="279"/>
      <c r="AQ401" s="279"/>
      <c r="AR401" s="279"/>
      <c r="AS401" s="279"/>
      <c r="AT401" s="279"/>
      <c r="AU401" s="279"/>
      <c r="AV401" s="279"/>
      <c r="AW401" s="279"/>
      <c r="AX401" s="279"/>
      <c r="AY401" s="279"/>
      <c r="AZ401" s="279"/>
      <c r="BA401" s="279"/>
      <c r="BB401" s="279"/>
      <c r="BC401" s="279"/>
      <c r="BD401" s="279"/>
      <c r="BE401" s="279"/>
      <c r="BF401" s="279"/>
      <c r="BG401" s="279"/>
      <c r="BH401" s="279"/>
      <c r="BI401" s="279"/>
      <c r="BJ401" s="279"/>
      <c r="BK401" s="279"/>
      <c r="BL401" s="279"/>
      <c r="BM401" s="279"/>
      <c r="BN401" s="279"/>
      <c r="BO401" s="279"/>
      <c r="BP401" s="279"/>
      <c r="BQ401" s="279"/>
      <c r="BR401" s="279"/>
      <c r="BS401" s="279"/>
      <c r="BT401" s="279"/>
      <c r="BU401" s="279"/>
      <c r="BV401" s="279"/>
      <c r="BW401" s="279"/>
      <c r="BX401" s="279"/>
      <c r="BY401" s="279"/>
      <c r="BZ401" s="279"/>
      <c r="CA401" s="279"/>
      <c r="CB401" s="279"/>
      <c r="CC401" s="279"/>
      <c r="CD401" s="279"/>
      <c r="CE401" s="278"/>
      <c r="CF401" s="278"/>
      <c r="CG401" s="278"/>
      <c r="CH401" s="278"/>
      <c r="CI401" s="278"/>
      <c r="CJ401" s="278"/>
      <c r="CK401" s="278"/>
      <c r="CL401" s="278"/>
      <c r="CM401" s="278"/>
      <c r="CN401" s="278"/>
      <c r="CO401" s="278"/>
      <c r="CP401" s="278"/>
      <c r="CQ401" s="278"/>
    </row>
    <row r="402" spans="1:95" s="280" customFormat="1" ht="21" customHeight="1" thickTop="1" thickBot="1" x14ac:dyDescent="0.25">
      <c r="A402" s="326"/>
      <c r="B402" s="177"/>
      <c r="C402" s="110"/>
      <c r="D402" s="629" t="s">
        <v>436</v>
      </c>
      <c r="E402" s="641"/>
      <c r="F402" s="641"/>
      <c r="G402" s="641"/>
      <c r="H402" s="641"/>
      <c r="I402" s="641"/>
      <c r="J402" s="641"/>
      <c r="K402" s="641"/>
      <c r="L402" s="641"/>
      <c r="M402" s="641"/>
      <c r="N402" s="641"/>
      <c r="O402" s="641"/>
      <c r="P402" s="641"/>
      <c r="Q402" s="641"/>
      <c r="R402" s="641"/>
      <c r="S402" s="641"/>
      <c r="T402" s="641"/>
      <c r="U402" s="641"/>
      <c r="V402" s="641"/>
      <c r="W402" s="641"/>
      <c r="X402" s="670"/>
      <c r="Y402" s="288">
        <f>SUM(Y401:Y401)</f>
        <v>0</v>
      </c>
      <c r="Z402" s="331">
        <f>SUM(Z401:Z401)</f>
        <v>20</v>
      </c>
      <c r="AA402" s="207"/>
      <c r="AB402" s="278"/>
      <c r="AC402" s="279"/>
      <c r="AD402" s="228"/>
      <c r="AE402" s="279"/>
      <c r="AF402" s="279"/>
      <c r="AG402" s="279"/>
      <c r="AH402" s="279"/>
      <c r="AI402" s="279"/>
      <c r="AJ402" s="279"/>
      <c r="AK402" s="279"/>
      <c r="AL402" s="279"/>
      <c r="AM402" s="279"/>
      <c r="AN402" s="279"/>
      <c r="AO402" s="279"/>
      <c r="AP402" s="279"/>
      <c r="AQ402" s="279"/>
      <c r="AR402" s="279"/>
      <c r="AS402" s="279"/>
      <c r="AT402" s="279"/>
      <c r="AU402" s="279"/>
      <c r="AV402" s="279"/>
      <c r="AW402" s="279"/>
      <c r="AX402" s="279"/>
      <c r="AY402" s="279"/>
      <c r="AZ402" s="279"/>
      <c r="BA402" s="279"/>
      <c r="BB402" s="279"/>
      <c r="BC402" s="279"/>
      <c r="BD402" s="279"/>
      <c r="BE402" s="279"/>
      <c r="BF402" s="279"/>
      <c r="BG402" s="279"/>
      <c r="BH402" s="279"/>
      <c r="BI402" s="279"/>
      <c r="BJ402" s="279"/>
      <c r="BK402" s="279"/>
      <c r="BL402" s="279"/>
      <c r="BM402" s="279"/>
      <c r="BN402" s="279"/>
      <c r="BO402" s="279"/>
      <c r="BP402" s="279"/>
      <c r="BQ402" s="279"/>
      <c r="BR402" s="279"/>
      <c r="BS402" s="279"/>
      <c r="BT402" s="279"/>
      <c r="BU402" s="279"/>
      <c r="BV402" s="279"/>
      <c r="BW402" s="279"/>
      <c r="BX402" s="279"/>
      <c r="BY402" s="279"/>
      <c r="BZ402" s="279"/>
      <c r="CA402" s="279"/>
      <c r="CB402" s="279"/>
      <c r="CC402" s="279"/>
      <c r="CD402" s="279"/>
      <c r="CE402" s="278"/>
      <c r="CF402" s="278"/>
      <c r="CG402" s="278"/>
      <c r="CH402" s="278"/>
      <c r="CI402" s="278"/>
      <c r="CJ402" s="278"/>
      <c r="CK402" s="278"/>
      <c r="CL402" s="278"/>
      <c r="CM402" s="278"/>
      <c r="CN402" s="278"/>
      <c r="CO402" s="278"/>
      <c r="CP402" s="278"/>
      <c r="CQ402" s="278"/>
    </row>
    <row r="403" spans="1:95" s="280" customFormat="1" ht="21" customHeight="1" thickBot="1" x14ac:dyDescent="0.25">
      <c r="A403" s="326"/>
      <c r="B403" s="289"/>
      <c r="C403" s="146"/>
      <c r="D403" s="632"/>
      <c r="E403" s="633"/>
      <c r="F403" s="698">
        <v>0</v>
      </c>
      <c r="G403" s="667"/>
      <c r="H403" s="667"/>
      <c r="I403" s="667"/>
      <c r="J403" s="667"/>
      <c r="K403" s="667"/>
      <c r="L403" s="667"/>
      <c r="M403" s="667"/>
      <c r="N403" s="667"/>
      <c r="O403" s="667"/>
      <c r="P403" s="667"/>
      <c r="Q403" s="667"/>
      <c r="R403" s="667"/>
      <c r="S403" s="667"/>
      <c r="T403" s="667"/>
      <c r="U403" s="667"/>
      <c r="V403" s="667"/>
      <c r="W403" s="667"/>
      <c r="X403" s="667"/>
      <c r="Y403" s="667"/>
      <c r="Z403" s="668"/>
      <c r="AA403" s="207"/>
      <c r="AB403" s="278"/>
      <c r="AC403" s="279"/>
      <c r="AD403" s="228"/>
      <c r="AE403" s="279"/>
      <c r="AF403" s="279"/>
      <c r="AG403" s="279"/>
      <c r="AH403" s="279"/>
      <c r="AI403" s="279"/>
      <c r="AJ403" s="279"/>
      <c r="AK403" s="279"/>
      <c r="AL403" s="279"/>
      <c r="AM403" s="279"/>
      <c r="AN403" s="279"/>
      <c r="AO403" s="279"/>
      <c r="AP403" s="279"/>
      <c r="AQ403" s="279"/>
      <c r="AR403" s="279"/>
      <c r="AS403" s="279"/>
      <c r="AT403" s="279"/>
      <c r="AU403" s="279"/>
      <c r="AV403" s="279"/>
      <c r="AW403" s="279"/>
      <c r="AX403" s="279"/>
      <c r="AY403" s="279"/>
      <c r="AZ403" s="279"/>
      <c r="BA403" s="279"/>
      <c r="BB403" s="279"/>
      <c r="BC403" s="279"/>
      <c r="BD403" s="279"/>
      <c r="BE403" s="279"/>
      <c r="BF403" s="279"/>
      <c r="BG403" s="279"/>
      <c r="BH403" s="279"/>
      <c r="BI403" s="279"/>
      <c r="BJ403" s="279"/>
      <c r="BK403" s="279"/>
      <c r="BL403" s="279"/>
      <c r="BM403" s="279"/>
      <c r="BN403" s="279"/>
      <c r="BO403" s="279"/>
      <c r="BP403" s="279"/>
      <c r="BQ403" s="279"/>
      <c r="BR403" s="279"/>
      <c r="BS403" s="279"/>
      <c r="BT403" s="279"/>
      <c r="BU403" s="279"/>
      <c r="BV403" s="279"/>
      <c r="BW403" s="279"/>
      <c r="BX403" s="279"/>
      <c r="BY403" s="279"/>
      <c r="BZ403" s="279"/>
      <c r="CA403" s="279"/>
      <c r="CB403" s="279"/>
      <c r="CC403" s="279"/>
      <c r="CD403" s="279"/>
      <c r="CE403" s="278"/>
      <c r="CF403" s="278"/>
      <c r="CG403" s="278"/>
      <c r="CH403" s="278"/>
      <c r="CI403" s="278"/>
      <c r="CJ403" s="278"/>
      <c r="CK403" s="278"/>
      <c r="CL403" s="278"/>
      <c r="CM403" s="278"/>
      <c r="CN403" s="278"/>
      <c r="CO403" s="278"/>
      <c r="CP403" s="278"/>
      <c r="CQ403" s="278"/>
    </row>
    <row r="404" spans="1:95" s="280" customFormat="1" ht="30" customHeight="1" thickBot="1" x14ac:dyDescent="0.25">
      <c r="A404" s="326"/>
      <c r="B404" s="192">
        <v>5812</v>
      </c>
      <c r="C404" s="272" t="s">
        <v>525</v>
      </c>
      <c r="D404" s="290"/>
      <c r="E404" s="291"/>
      <c r="F404" s="292"/>
      <c r="G404" s="293"/>
      <c r="H404" s="160" t="s">
        <v>435</v>
      </c>
      <c r="I404" s="291"/>
      <c r="J404" s="294"/>
      <c r="K404" s="293"/>
      <c r="L404" s="290"/>
      <c r="M404" s="291"/>
      <c r="N404" s="292"/>
      <c r="O404" s="293"/>
      <c r="P404" s="160" t="s">
        <v>435</v>
      </c>
      <c r="Q404" s="291"/>
      <c r="R404" s="292"/>
      <c r="S404" s="293"/>
      <c r="T404" s="290"/>
      <c r="U404" s="291"/>
      <c r="V404" s="292"/>
      <c r="W404" s="293"/>
      <c r="X404" s="295"/>
      <c r="Y404" s="295"/>
      <c r="Z404" s="327"/>
      <c r="AA404" s="207"/>
      <c r="AB404" s="278"/>
      <c r="AC404" s="279"/>
      <c r="AD404" s="228"/>
      <c r="AE404" s="279"/>
      <c r="AF404" s="279"/>
      <c r="AG404" s="279"/>
      <c r="AH404" s="279"/>
      <c r="AI404" s="279"/>
      <c r="AJ404" s="279"/>
      <c r="AK404" s="279"/>
      <c r="AL404" s="279"/>
      <c r="AM404" s="279"/>
      <c r="AN404" s="279"/>
      <c r="AO404" s="279"/>
      <c r="AP404" s="279"/>
      <c r="AQ404" s="279"/>
      <c r="AR404" s="279"/>
      <c r="AS404" s="279"/>
      <c r="AT404" s="279"/>
      <c r="AU404" s="279"/>
      <c r="AV404" s="279"/>
      <c r="AW404" s="279"/>
      <c r="AX404" s="279"/>
      <c r="AY404" s="279"/>
      <c r="AZ404" s="279"/>
      <c r="BA404" s="279"/>
      <c r="BB404" s="279"/>
      <c r="BC404" s="279"/>
      <c r="BD404" s="279"/>
      <c r="BE404" s="279"/>
      <c r="BF404" s="279"/>
      <c r="BG404" s="279"/>
      <c r="BH404" s="279"/>
      <c r="BI404" s="279"/>
      <c r="BJ404" s="279"/>
      <c r="BK404" s="279"/>
      <c r="BL404" s="279"/>
      <c r="BM404" s="279"/>
      <c r="BN404" s="279"/>
      <c r="BO404" s="279"/>
      <c r="BP404" s="279"/>
      <c r="BQ404" s="279"/>
      <c r="BR404" s="279"/>
      <c r="BS404" s="279"/>
      <c r="BT404" s="279"/>
      <c r="BU404" s="279"/>
      <c r="BV404" s="279"/>
      <c r="BW404" s="279"/>
      <c r="BX404" s="279"/>
      <c r="BY404" s="279"/>
      <c r="BZ404" s="279"/>
      <c r="CA404" s="279"/>
      <c r="CB404" s="279"/>
      <c r="CC404" s="279"/>
      <c r="CD404" s="279"/>
      <c r="CE404" s="278"/>
      <c r="CF404" s="278"/>
      <c r="CG404" s="278"/>
      <c r="CH404" s="278"/>
      <c r="CI404" s="278"/>
      <c r="CJ404" s="278"/>
      <c r="CK404" s="278"/>
      <c r="CL404" s="278"/>
      <c r="CM404" s="278"/>
      <c r="CN404" s="278"/>
      <c r="CO404" s="278"/>
      <c r="CP404" s="278"/>
      <c r="CQ404" s="278"/>
    </row>
    <row r="405" spans="1:95" s="280" customFormat="1" ht="30" customHeight="1" x14ac:dyDescent="0.2">
      <c r="A405" s="326"/>
      <c r="B405" s="172" t="s">
        <v>526</v>
      </c>
      <c r="C405" s="100" t="s">
        <v>527</v>
      </c>
      <c r="D405" s="649"/>
      <c r="E405" s="650"/>
      <c r="F405" s="649"/>
      <c r="G405" s="650"/>
      <c r="H405" s="649"/>
      <c r="I405" s="650"/>
      <c r="J405" s="649"/>
      <c r="K405" s="650"/>
      <c r="L405" s="649"/>
      <c r="M405" s="650"/>
      <c r="N405" s="649"/>
      <c r="O405" s="650"/>
      <c r="P405" s="649"/>
      <c r="Q405" s="650"/>
      <c r="R405" s="649"/>
      <c r="S405" s="650"/>
      <c r="T405" s="649"/>
      <c r="U405" s="650"/>
      <c r="V405" s="649"/>
      <c r="W405" s="650"/>
      <c r="X405" s="287"/>
      <c r="Y405" s="169">
        <f>IF(OR(D405="s",F405="s",H405="s",J405="s",L405="s",N405="s",P405="s",R405="s",T405="s",V405="s"), 0, IF(OR(D405="a",F405="a",H405="a",J405="a",L405="a",N405="a",P405="a",R405="a",T405="a",V405="a"),Z405,0))</f>
        <v>0</v>
      </c>
      <c r="Z405" s="333">
        <v>15</v>
      </c>
      <c r="AA405" s="207">
        <f>COUNTIF(D405:W405,"a")+COUNTIF(D405:W405,"s")</f>
        <v>0</v>
      </c>
      <c r="AB405" s="274"/>
      <c r="AC405" s="279"/>
      <c r="AD405" s="228"/>
      <c r="AE405" s="279"/>
      <c r="AF405" s="279"/>
      <c r="AG405" s="279"/>
      <c r="AH405" s="279"/>
      <c r="AI405" s="279"/>
      <c r="AJ405" s="279"/>
      <c r="AK405" s="279"/>
      <c r="AL405" s="279"/>
      <c r="AM405" s="279"/>
      <c r="AN405" s="279"/>
      <c r="AO405" s="279"/>
      <c r="AP405" s="279"/>
      <c r="AQ405" s="279"/>
      <c r="AR405" s="279"/>
      <c r="AS405" s="279"/>
      <c r="AT405" s="279"/>
      <c r="AU405" s="279"/>
      <c r="AV405" s="279"/>
      <c r="AW405" s="279"/>
      <c r="AX405" s="279"/>
      <c r="AY405" s="279"/>
      <c r="AZ405" s="279"/>
      <c r="BA405" s="279"/>
      <c r="BB405" s="279"/>
      <c r="BC405" s="279"/>
      <c r="BD405" s="279"/>
      <c r="BE405" s="279"/>
      <c r="BF405" s="279"/>
      <c r="BG405" s="279"/>
      <c r="BH405" s="279"/>
      <c r="BI405" s="279"/>
      <c r="BJ405" s="279"/>
      <c r="BK405" s="279"/>
      <c r="BL405" s="279"/>
      <c r="BM405" s="279"/>
      <c r="BN405" s="279"/>
      <c r="BO405" s="279"/>
      <c r="BP405" s="279"/>
      <c r="BQ405" s="279"/>
      <c r="BR405" s="279"/>
      <c r="BS405" s="279"/>
      <c r="BT405" s="279"/>
      <c r="BU405" s="279"/>
      <c r="BV405" s="279"/>
      <c r="BW405" s="279"/>
      <c r="BX405" s="279"/>
      <c r="BY405" s="279"/>
      <c r="BZ405" s="279"/>
      <c r="CA405" s="279"/>
      <c r="CB405" s="279"/>
      <c r="CC405" s="279"/>
      <c r="CD405" s="279"/>
      <c r="CE405" s="278"/>
      <c r="CF405" s="278"/>
      <c r="CG405" s="278"/>
      <c r="CH405" s="278"/>
      <c r="CI405" s="278"/>
      <c r="CJ405" s="278"/>
      <c r="CK405" s="278"/>
      <c r="CL405" s="278"/>
      <c r="CM405" s="278"/>
      <c r="CN405" s="278"/>
      <c r="CO405" s="278"/>
      <c r="CP405" s="278"/>
      <c r="CQ405" s="278"/>
    </row>
    <row r="406" spans="1:95" s="280" customFormat="1" ht="30" customHeight="1" x14ac:dyDescent="0.2">
      <c r="A406" s="326"/>
      <c r="B406" s="173" t="s">
        <v>528</v>
      </c>
      <c r="C406" s="136" t="s">
        <v>529</v>
      </c>
      <c r="D406" s="606"/>
      <c r="E406" s="607"/>
      <c r="F406" s="606"/>
      <c r="G406" s="607"/>
      <c r="H406" s="606"/>
      <c r="I406" s="607"/>
      <c r="J406" s="606"/>
      <c r="K406" s="607"/>
      <c r="L406" s="606"/>
      <c r="M406" s="607"/>
      <c r="N406" s="606"/>
      <c r="O406" s="607"/>
      <c r="P406" s="606"/>
      <c r="Q406" s="607"/>
      <c r="R406" s="606"/>
      <c r="S406" s="607"/>
      <c r="T406" s="606"/>
      <c r="U406" s="607"/>
      <c r="V406" s="606"/>
      <c r="W406" s="607"/>
      <c r="X406" s="287"/>
      <c r="Y406" s="169">
        <f>IF(OR(D406="s",F406="s",H406="s",J406="s",L406="s",N406="s",P406="s",R406="s",T406="s",V406="s"), 0, IF(OR(D406="a",F406="a",H406="a",J406="a",L406="a",N406="a",P406="a",R406="a",T406="a",V406="a"),Z406,0))</f>
        <v>0</v>
      </c>
      <c r="Z406" s="330">
        <v>10</v>
      </c>
      <c r="AA406" s="207">
        <f>COUNTIF(D406:W406,"a")+COUNTIF(D406:W406,"s")</f>
        <v>0</v>
      </c>
      <c r="AB406" s="274"/>
      <c r="AC406" s="279"/>
      <c r="AD406" s="228"/>
      <c r="AE406" s="279"/>
      <c r="AF406" s="279"/>
      <c r="AG406" s="279"/>
      <c r="AH406" s="279"/>
      <c r="AI406" s="279"/>
      <c r="AJ406" s="279"/>
      <c r="AK406" s="279"/>
      <c r="AL406" s="279"/>
      <c r="AM406" s="279"/>
      <c r="AN406" s="279"/>
      <c r="AO406" s="279"/>
      <c r="AP406" s="279"/>
      <c r="AQ406" s="279"/>
      <c r="AR406" s="279"/>
      <c r="AS406" s="279"/>
      <c r="AT406" s="279"/>
      <c r="AU406" s="279"/>
      <c r="AV406" s="279"/>
      <c r="AW406" s="279"/>
      <c r="AX406" s="279"/>
      <c r="AY406" s="279"/>
      <c r="AZ406" s="279"/>
      <c r="BA406" s="279"/>
      <c r="BB406" s="279"/>
      <c r="BC406" s="279"/>
      <c r="BD406" s="279"/>
      <c r="BE406" s="279"/>
      <c r="BF406" s="279"/>
      <c r="BG406" s="279"/>
      <c r="BH406" s="279"/>
      <c r="BI406" s="279"/>
      <c r="BJ406" s="279"/>
      <c r="BK406" s="279"/>
      <c r="BL406" s="279"/>
      <c r="BM406" s="279"/>
      <c r="BN406" s="279"/>
      <c r="BO406" s="279"/>
      <c r="BP406" s="279"/>
      <c r="BQ406" s="279"/>
      <c r="BR406" s="279"/>
      <c r="BS406" s="279"/>
      <c r="BT406" s="279"/>
      <c r="BU406" s="279"/>
      <c r="BV406" s="279"/>
      <c r="BW406" s="279"/>
      <c r="BX406" s="279"/>
      <c r="BY406" s="279"/>
      <c r="BZ406" s="279"/>
      <c r="CA406" s="279"/>
      <c r="CB406" s="279"/>
      <c r="CC406" s="279"/>
      <c r="CD406" s="279"/>
      <c r="CE406" s="278"/>
      <c r="CF406" s="278"/>
      <c r="CG406" s="278"/>
      <c r="CH406" s="278"/>
      <c r="CI406" s="278"/>
      <c r="CJ406" s="278"/>
      <c r="CK406" s="278"/>
      <c r="CL406" s="278"/>
      <c r="CM406" s="278"/>
      <c r="CN406" s="278"/>
      <c r="CO406" s="278"/>
      <c r="CP406" s="278"/>
      <c r="CQ406" s="278"/>
    </row>
    <row r="407" spans="1:95" s="280" customFormat="1" ht="45" customHeight="1" x14ac:dyDescent="0.2">
      <c r="A407" s="326"/>
      <c r="B407" s="173" t="s">
        <v>530</v>
      </c>
      <c r="C407" s="136" t="s">
        <v>334</v>
      </c>
      <c r="D407" s="569"/>
      <c r="E407" s="570"/>
      <c r="F407" s="569"/>
      <c r="G407" s="570"/>
      <c r="H407" s="569"/>
      <c r="I407" s="570"/>
      <c r="J407" s="569"/>
      <c r="K407" s="570"/>
      <c r="L407" s="569"/>
      <c r="M407" s="570"/>
      <c r="N407" s="569"/>
      <c r="O407" s="570"/>
      <c r="P407" s="569"/>
      <c r="Q407" s="570"/>
      <c r="R407" s="569"/>
      <c r="S407" s="570"/>
      <c r="T407" s="569"/>
      <c r="U407" s="570"/>
      <c r="V407" s="569"/>
      <c r="W407" s="570"/>
      <c r="X407" s="287"/>
      <c r="Y407" s="89">
        <f>IF(OR(D407="s",F407="s",H407="s",J407="s",L407="s",N407="s",P407="s",R407="s",T407="s",V407="s"), 0, IF(OR(D407="a",F407="a",H407="a",J407="a",L407="a",N407="a",P407="a",R407="a",T407="a",V407="a"),Z407,0))</f>
        <v>0</v>
      </c>
      <c r="Z407" s="330">
        <v>10</v>
      </c>
      <c r="AA407" s="207">
        <f>COUNTIF(D407:W407,"a")+COUNTIF(D407:W407,"s")</f>
        <v>0</v>
      </c>
      <c r="AB407" s="274"/>
      <c r="AC407" s="279"/>
      <c r="AD407" s="228"/>
      <c r="AE407" s="279"/>
      <c r="AF407" s="279"/>
      <c r="AG407" s="279"/>
      <c r="AH407" s="279"/>
      <c r="AI407" s="279"/>
      <c r="AJ407" s="279"/>
      <c r="AK407" s="279"/>
      <c r="AL407" s="279"/>
      <c r="AM407" s="279"/>
      <c r="AN407" s="279"/>
      <c r="AO407" s="279"/>
      <c r="AP407" s="279"/>
      <c r="AQ407" s="279"/>
      <c r="AR407" s="279"/>
      <c r="AS407" s="279"/>
      <c r="AT407" s="279"/>
      <c r="AU407" s="279"/>
      <c r="AV407" s="279"/>
      <c r="AW407" s="279"/>
      <c r="AX407" s="279"/>
      <c r="AY407" s="279"/>
      <c r="AZ407" s="279"/>
      <c r="BA407" s="279"/>
      <c r="BB407" s="279"/>
      <c r="BC407" s="279"/>
      <c r="BD407" s="279"/>
      <c r="BE407" s="279"/>
      <c r="BF407" s="279"/>
      <c r="BG407" s="279"/>
      <c r="BH407" s="279"/>
      <c r="BI407" s="279"/>
      <c r="BJ407" s="279"/>
      <c r="BK407" s="279"/>
      <c r="BL407" s="279"/>
      <c r="BM407" s="279"/>
      <c r="BN407" s="279"/>
      <c r="BO407" s="279"/>
      <c r="BP407" s="279"/>
      <c r="BQ407" s="279"/>
      <c r="BR407" s="279"/>
      <c r="BS407" s="279"/>
      <c r="BT407" s="279"/>
      <c r="BU407" s="279"/>
      <c r="BV407" s="279"/>
      <c r="BW407" s="279"/>
      <c r="BX407" s="279"/>
      <c r="BY407" s="279"/>
      <c r="BZ407" s="279"/>
      <c r="CA407" s="279"/>
      <c r="CB407" s="279"/>
      <c r="CC407" s="279"/>
      <c r="CD407" s="279"/>
      <c r="CE407" s="278"/>
      <c r="CF407" s="278"/>
      <c r="CG407" s="278"/>
      <c r="CH407" s="278"/>
      <c r="CI407" s="278"/>
      <c r="CJ407" s="278"/>
      <c r="CK407" s="278"/>
      <c r="CL407" s="278"/>
      <c r="CM407" s="278"/>
      <c r="CN407" s="278"/>
      <c r="CO407" s="278"/>
      <c r="CP407" s="278"/>
      <c r="CQ407" s="278"/>
    </row>
    <row r="408" spans="1:95" s="280" customFormat="1" ht="30" customHeight="1" x14ac:dyDescent="0.2">
      <c r="A408" s="326"/>
      <c r="B408" s="173" t="s">
        <v>335</v>
      </c>
      <c r="C408" s="136" t="s">
        <v>336</v>
      </c>
      <c r="D408" s="606"/>
      <c r="E408" s="607"/>
      <c r="F408" s="606"/>
      <c r="G408" s="607"/>
      <c r="H408" s="606"/>
      <c r="I408" s="607"/>
      <c r="J408" s="606"/>
      <c r="K408" s="607"/>
      <c r="L408" s="606"/>
      <c r="M408" s="607"/>
      <c r="N408" s="606"/>
      <c r="O408" s="607"/>
      <c r="P408" s="606"/>
      <c r="Q408" s="607"/>
      <c r="R408" s="606"/>
      <c r="S408" s="607"/>
      <c r="T408" s="606"/>
      <c r="U408" s="607"/>
      <c r="V408" s="606"/>
      <c r="W408" s="607"/>
      <c r="X408" s="287"/>
      <c r="Y408" s="169">
        <f>IF(OR(D408="s",F408="s",H408="s",J408="s",L408="s",N408="s",P408="s",R408="s",T408="s",V408="s"), 0, IF(OR(D408="a",F408="a",H408="a",J408="a",L408="a",N408="a",P408="a",R408="a",T408="a",V408="a"),Z408,0))</f>
        <v>0</v>
      </c>
      <c r="Z408" s="330">
        <v>10</v>
      </c>
      <c r="AA408" s="207">
        <f>COUNTIF(D408:W408,"a")+COUNTIF(D408:W408,"s")</f>
        <v>0</v>
      </c>
      <c r="AB408" s="274"/>
      <c r="AC408" s="279"/>
      <c r="AD408" s="228"/>
      <c r="AE408" s="279"/>
      <c r="AF408" s="279"/>
      <c r="AG408" s="279"/>
      <c r="AH408" s="279"/>
      <c r="AI408" s="279"/>
      <c r="AJ408" s="279"/>
      <c r="AK408" s="279"/>
      <c r="AL408" s="279"/>
      <c r="AM408" s="279"/>
      <c r="AN408" s="279"/>
      <c r="AO408" s="279"/>
      <c r="AP408" s="279"/>
      <c r="AQ408" s="279"/>
      <c r="AR408" s="279"/>
      <c r="AS408" s="279"/>
      <c r="AT408" s="279"/>
      <c r="AU408" s="279"/>
      <c r="AV408" s="279"/>
      <c r="AW408" s="279"/>
      <c r="AX408" s="279"/>
      <c r="AY408" s="279"/>
      <c r="AZ408" s="279"/>
      <c r="BA408" s="279"/>
      <c r="BB408" s="279"/>
      <c r="BC408" s="279"/>
      <c r="BD408" s="279"/>
      <c r="BE408" s="279"/>
      <c r="BF408" s="279"/>
      <c r="BG408" s="279"/>
      <c r="BH408" s="279"/>
      <c r="BI408" s="279"/>
      <c r="BJ408" s="279"/>
      <c r="BK408" s="279"/>
      <c r="BL408" s="279"/>
      <c r="BM408" s="279"/>
      <c r="BN408" s="279"/>
      <c r="BO408" s="279"/>
      <c r="BP408" s="279"/>
      <c r="BQ408" s="279"/>
      <c r="BR408" s="279"/>
      <c r="BS408" s="279"/>
      <c r="BT408" s="279"/>
      <c r="BU408" s="279"/>
      <c r="BV408" s="279"/>
      <c r="BW408" s="279"/>
      <c r="BX408" s="279"/>
      <c r="BY408" s="279"/>
      <c r="BZ408" s="279"/>
      <c r="CA408" s="279"/>
      <c r="CB408" s="279"/>
      <c r="CC408" s="279"/>
      <c r="CD408" s="279"/>
      <c r="CE408" s="278"/>
      <c r="CF408" s="278"/>
      <c r="CG408" s="278"/>
      <c r="CH408" s="278"/>
      <c r="CI408" s="278"/>
      <c r="CJ408" s="278"/>
      <c r="CK408" s="278"/>
      <c r="CL408" s="278"/>
      <c r="CM408" s="278"/>
      <c r="CN408" s="278"/>
      <c r="CO408" s="278"/>
      <c r="CP408" s="278"/>
      <c r="CQ408" s="278"/>
    </row>
    <row r="409" spans="1:95" s="280" customFormat="1" ht="67.7" customHeight="1" thickBot="1" x14ac:dyDescent="0.2">
      <c r="A409" s="326"/>
      <c r="B409" s="173" t="s">
        <v>337</v>
      </c>
      <c r="C409" s="136" t="s">
        <v>338</v>
      </c>
      <c r="D409" s="569"/>
      <c r="E409" s="570"/>
      <c r="F409" s="569"/>
      <c r="G409" s="570"/>
      <c r="H409" s="569"/>
      <c r="I409" s="570"/>
      <c r="J409" s="569"/>
      <c r="K409" s="570"/>
      <c r="L409" s="569"/>
      <c r="M409" s="570"/>
      <c r="N409" s="569"/>
      <c r="O409" s="570"/>
      <c r="P409" s="569"/>
      <c r="Q409" s="570"/>
      <c r="R409" s="569"/>
      <c r="S409" s="570"/>
      <c r="T409" s="569"/>
      <c r="U409" s="570"/>
      <c r="V409" s="569"/>
      <c r="W409" s="570"/>
      <c r="X409" s="155"/>
      <c r="Y409" s="169">
        <f>IF(OR(D409="s",F409="s",H409="s",J409="s",L409="s",N409="s",P409="s",R409="s",T409="s",V409="s"), 0, IF(OR(D409="a",F409="a",H409="a",J409="a",L409="a",N409="a",P409="a",R409="a",T409="a",V409="a"),Z409,0))</f>
        <v>0</v>
      </c>
      <c r="Z409" s="330">
        <v>10</v>
      </c>
      <c r="AA409" s="207">
        <f>COUNTIF(D409:W409,"a")+COUNTIF(D409:W409,"s")+COUNTIF(X409,"na")</f>
        <v>0</v>
      </c>
      <c r="AB409" s="274"/>
      <c r="AC409" s="279"/>
      <c r="AD409" s="228"/>
      <c r="AE409" s="279"/>
      <c r="AF409" s="279"/>
      <c r="AG409" s="279"/>
      <c r="AH409" s="279"/>
      <c r="AI409" s="279"/>
      <c r="AJ409" s="279"/>
      <c r="AK409" s="279"/>
      <c r="AL409" s="279"/>
      <c r="AM409" s="279"/>
      <c r="AN409" s="279"/>
      <c r="AO409" s="279"/>
      <c r="AP409" s="279"/>
      <c r="AQ409" s="279"/>
      <c r="AR409" s="279"/>
      <c r="AS409" s="279"/>
      <c r="AT409" s="279"/>
      <c r="AU409" s="279"/>
      <c r="AV409" s="279"/>
      <c r="AW409" s="279"/>
      <c r="AX409" s="279"/>
      <c r="AY409" s="279"/>
      <c r="AZ409" s="279"/>
      <c r="BA409" s="279"/>
      <c r="BB409" s="279"/>
      <c r="BC409" s="279"/>
      <c r="BD409" s="279"/>
      <c r="BE409" s="279"/>
      <c r="BF409" s="279"/>
      <c r="BG409" s="279"/>
      <c r="BH409" s="279"/>
      <c r="BI409" s="279"/>
      <c r="BJ409" s="279"/>
      <c r="BK409" s="279"/>
      <c r="BL409" s="279"/>
      <c r="BM409" s="279"/>
      <c r="BN409" s="279"/>
      <c r="BO409" s="279"/>
      <c r="BP409" s="279"/>
      <c r="BQ409" s="279"/>
      <c r="BR409" s="279"/>
      <c r="BS409" s="279"/>
      <c r="BT409" s="279"/>
      <c r="BU409" s="279"/>
      <c r="BV409" s="279"/>
      <c r="BW409" s="279"/>
      <c r="BX409" s="279"/>
      <c r="BY409" s="279"/>
      <c r="BZ409" s="279"/>
      <c r="CA409" s="279"/>
      <c r="CB409" s="279"/>
      <c r="CC409" s="279"/>
      <c r="CD409" s="279"/>
      <c r="CE409" s="278"/>
      <c r="CF409" s="278"/>
      <c r="CG409" s="278"/>
      <c r="CH409" s="278"/>
      <c r="CI409" s="278"/>
      <c r="CJ409" s="278"/>
      <c r="CK409" s="278"/>
      <c r="CL409" s="278"/>
      <c r="CM409" s="278"/>
      <c r="CN409" s="278"/>
      <c r="CO409" s="278"/>
      <c r="CP409" s="278"/>
      <c r="CQ409" s="278"/>
    </row>
    <row r="410" spans="1:95" s="280" customFormat="1" ht="21" customHeight="1" thickTop="1" thickBot="1" x14ac:dyDescent="0.25">
      <c r="A410" s="326"/>
      <c r="B410" s="177"/>
      <c r="C410" s="110"/>
      <c r="D410" s="629" t="s">
        <v>436</v>
      </c>
      <c r="E410" s="641"/>
      <c r="F410" s="641"/>
      <c r="G410" s="641"/>
      <c r="H410" s="641"/>
      <c r="I410" s="641"/>
      <c r="J410" s="641"/>
      <c r="K410" s="641"/>
      <c r="L410" s="641"/>
      <c r="M410" s="641"/>
      <c r="N410" s="641"/>
      <c r="O410" s="641"/>
      <c r="P410" s="641"/>
      <c r="Q410" s="641"/>
      <c r="R410" s="641"/>
      <c r="S410" s="641"/>
      <c r="T410" s="641"/>
      <c r="U410" s="641"/>
      <c r="V410" s="641"/>
      <c r="W410" s="641"/>
      <c r="X410" s="670"/>
      <c r="Y410" s="288">
        <f>SUM(Y405:Y409)</f>
        <v>0</v>
      </c>
      <c r="Z410" s="331">
        <f>SUM(Z405:Z409)</f>
        <v>55</v>
      </c>
      <c r="AA410" s="207"/>
      <c r="AB410" s="278"/>
      <c r="AC410" s="279"/>
      <c r="AD410" s="228"/>
      <c r="AE410" s="279"/>
      <c r="AF410" s="279"/>
      <c r="AG410" s="279"/>
      <c r="AH410" s="279"/>
      <c r="AI410" s="279"/>
      <c r="AJ410" s="279"/>
      <c r="AK410" s="279"/>
      <c r="AL410" s="279"/>
      <c r="AM410" s="279"/>
      <c r="AN410" s="279"/>
      <c r="AO410" s="279"/>
      <c r="AP410" s="279"/>
      <c r="AQ410" s="279"/>
      <c r="AR410" s="279"/>
      <c r="AS410" s="279"/>
      <c r="AT410" s="279"/>
      <c r="AU410" s="279"/>
      <c r="AV410" s="279"/>
      <c r="AW410" s="279"/>
      <c r="AX410" s="279"/>
      <c r="AY410" s="279"/>
      <c r="AZ410" s="279"/>
      <c r="BA410" s="279"/>
      <c r="BB410" s="279"/>
      <c r="BC410" s="279"/>
      <c r="BD410" s="279"/>
      <c r="BE410" s="279"/>
      <c r="BF410" s="279"/>
      <c r="BG410" s="279"/>
      <c r="BH410" s="279"/>
      <c r="BI410" s="279"/>
      <c r="BJ410" s="279"/>
      <c r="BK410" s="279"/>
      <c r="BL410" s="279"/>
      <c r="BM410" s="279"/>
      <c r="BN410" s="279"/>
      <c r="BO410" s="279"/>
      <c r="BP410" s="279"/>
      <c r="BQ410" s="279"/>
      <c r="BR410" s="279"/>
      <c r="BS410" s="279"/>
      <c r="BT410" s="279"/>
      <c r="BU410" s="279"/>
      <c r="BV410" s="279"/>
      <c r="BW410" s="279"/>
      <c r="BX410" s="279"/>
      <c r="BY410" s="279"/>
      <c r="BZ410" s="279"/>
      <c r="CA410" s="279"/>
      <c r="CB410" s="279"/>
      <c r="CC410" s="279"/>
      <c r="CD410" s="279"/>
      <c r="CE410" s="278"/>
      <c r="CF410" s="278"/>
      <c r="CG410" s="278"/>
      <c r="CH410" s="278"/>
      <c r="CI410" s="278"/>
      <c r="CJ410" s="278"/>
      <c r="CK410" s="278"/>
      <c r="CL410" s="278"/>
      <c r="CM410" s="278"/>
      <c r="CN410" s="278"/>
      <c r="CO410" s="278"/>
      <c r="CP410" s="278"/>
      <c r="CQ410" s="278"/>
    </row>
    <row r="411" spans="1:95" s="280" customFormat="1" ht="21" customHeight="1" thickBot="1" x14ac:dyDescent="0.25">
      <c r="A411" s="324"/>
      <c r="B411" s="289"/>
      <c r="C411" s="146"/>
      <c r="D411" s="632"/>
      <c r="E411" s="633"/>
      <c r="F411" s="769">
        <v>0</v>
      </c>
      <c r="G411" s="667"/>
      <c r="H411" s="667"/>
      <c r="I411" s="667"/>
      <c r="J411" s="667"/>
      <c r="K411" s="667"/>
      <c r="L411" s="667"/>
      <c r="M411" s="667"/>
      <c r="N411" s="667"/>
      <c r="O411" s="667"/>
      <c r="P411" s="667"/>
      <c r="Q411" s="667"/>
      <c r="R411" s="667"/>
      <c r="S411" s="667"/>
      <c r="T411" s="667"/>
      <c r="U411" s="667"/>
      <c r="V411" s="667"/>
      <c r="W411" s="667"/>
      <c r="X411" s="667"/>
      <c r="Y411" s="667"/>
      <c r="Z411" s="668"/>
      <c r="AA411" s="207"/>
      <c r="AB411" s="278"/>
      <c r="AC411" s="279"/>
      <c r="AD411" s="228"/>
      <c r="AE411" s="279"/>
      <c r="AF411" s="279"/>
      <c r="AG411" s="279"/>
      <c r="AH411" s="279"/>
      <c r="AI411" s="279"/>
      <c r="AJ411" s="279"/>
      <c r="AK411" s="279"/>
      <c r="AL411" s="279"/>
      <c r="AM411" s="279"/>
      <c r="AN411" s="279"/>
      <c r="AO411" s="279"/>
      <c r="AP411" s="279"/>
      <c r="AQ411" s="279"/>
      <c r="AR411" s="279"/>
      <c r="AS411" s="279"/>
      <c r="AT411" s="279"/>
      <c r="AU411" s="279"/>
      <c r="AV411" s="279"/>
      <c r="AW411" s="279"/>
      <c r="AX411" s="279"/>
      <c r="AY411" s="279"/>
      <c r="AZ411" s="279"/>
      <c r="BA411" s="279"/>
      <c r="BB411" s="279"/>
      <c r="BC411" s="279"/>
      <c r="BD411" s="279"/>
      <c r="BE411" s="279"/>
      <c r="BF411" s="279"/>
      <c r="BG411" s="279"/>
      <c r="BH411" s="279"/>
      <c r="BI411" s="279"/>
      <c r="BJ411" s="279"/>
      <c r="BK411" s="279"/>
      <c r="BL411" s="279"/>
      <c r="BM411" s="279"/>
      <c r="BN411" s="279"/>
      <c r="BO411" s="279"/>
      <c r="BP411" s="279"/>
      <c r="BQ411" s="279"/>
      <c r="BR411" s="279"/>
      <c r="BS411" s="279"/>
      <c r="BT411" s="279"/>
      <c r="BU411" s="279"/>
      <c r="BV411" s="279"/>
      <c r="BW411" s="279"/>
      <c r="BX411" s="279"/>
      <c r="BY411" s="279"/>
      <c r="BZ411" s="279"/>
      <c r="CA411" s="279"/>
      <c r="CB411" s="279"/>
      <c r="CC411" s="279"/>
      <c r="CD411" s="279"/>
      <c r="CE411" s="278"/>
      <c r="CF411" s="278"/>
      <c r="CG411" s="278"/>
      <c r="CH411" s="278"/>
      <c r="CI411" s="278"/>
      <c r="CJ411" s="278"/>
      <c r="CK411" s="278"/>
      <c r="CL411" s="278"/>
      <c r="CM411" s="278"/>
      <c r="CN411" s="278"/>
      <c r="CO411" s="278"/>
      <c r="CP411" s="278"/>
      <c r="CQ411" s="278"/>
    </row>
    <row r="412" spans="1:95" s="280" customFormat="1" ht="30" customHeight="1" thickBot="1" x14ac:dyDescent="0.25">
      <c r="A412" s="316"/>
      <c r="B412" s="192" t="s">
        <v>339</v>
      </c>
      <c r="C412" s="356" t="s">
        <v>340</v>
      </c>
      <c r="D412" s="290"/>
      <c r="E412" s="291"/>
      <c r="F412" s="254" t="s">
        <v>435</v>
      </c>
      <c r="G412" s="357"/>
      <c r="H412" s="160" t="s">
        <v>435</v>
      </c>
      <c r="I412" s="358"/>
      <c r="J412" s="163" t="s">
        <v>435</v>
      </c>
      <c r="K412" s="357"/>
      <c r="L412" s="160" t="s">
        <v>435</v>
      </c>
      <c r="M412" s="161"/>
      <c r="N412" s="160" t="s">
        <v>435</v>
      </c>
      <c r="O412" s="293"/>
      <c r="P412" s="160"/>
      <c r="Q412" s="291"/>
      <c r="R412" s="292"/>
      <c r="S412" s="293"/>
      <c r="T412" s="290"/>
      <c r="U412" s="291"/>
      <c r="V412" s="292"/>
      <c r="W412" s="293"/>
      <c r="X412" s="295"/>
      <c r="Y412" s="295"/>
      <c r="Z412" s="327"/>
      <c r="AA412" s="207"/>
      <c r="AB412" s="278"/>
      <c r="AC412" s="279"/>
      <c r="AD412" s="228"/>
      <c r="AE412" s="279"/>
      <c r="AF412" s="279"/>
      <c r="AG412" s="279"/>
      <c r="AH412" s="279"/>
      <c r="AI412" s="279"/>
      <c r="AJ412" s="279"/>
      <c r="AK412" s="279"/>
      <c r="AL412" s="279"/>
      <c r="AM412" s="279"/>
      <c r="AN412" s="279"/>
      <c r="AO412" s="279"/>
      <c r="AP412" s="279"/>
      <c r="AQ412" s="279"/>
      <c r="AR412" s="279"/>
      <c r="AS412" s="279"/>
      <c r="AT412" s="279"/>
      <c r="AU412" s="279"/>
      <c r="AV412" s="279"/>
      <c r="AW412" s="279"/>
      <c r="AX412" s="279"/>
      <c r="AY412" s="279"/>
      <c r="AZ412" s="279"/>
      <c r="BA412" s="279"/>
      <c r="BB412" s="279"/>
      <c r="BC412" s="279"/>
      <c r="BD412" s="279"/>
      <c r="BE412" s="279"/>
      <c r="BF412" s="279"/>
      <c r="BG412" s="279"/>
      <c r="BH412" s="279"/>
      <c r="BI412" s="279"/>
      <c r="BJ412" s="279"/>
      <c r="BK412" s="279"/>
      <c r="BL412" s="279"/>
      <c r="BM412" s="279"/>
      <c r="BN412" s="279"/>
      <c r="BO412" s="279"/>
      <c r="BP412" s="279"/>
      <c r="BQ412" s="279"/>
      <c r="BR412" s="279"/>
      <c r="BS412" s="279"/>
      <c r="BT412" s="279"/>
      <c r="BU412" s="279"/>
      <c r="BV412" s="279"/>
      <c r="BW412" s="279"/>
      <c r="BX412" s="279"/>
      <c r="BY412" s="279"/>
      <c r="BZ412" s="279"/>
      <c r="CA412" s="279"/>
      <c r="CB412" s="279"/>
      <c r="CC412" s="279"/>
      <c r="CD412" s="279"/>
      <c r="CE412" s="278"/>
      <c r="CF412" s="278"/>
      <c r="CG412" s="278"/>
      <c r="CH412" s="278"/>
      <c r="CI412" s="278"/>
      <c r="CJ412" s="278"/>
      <c r="CK412" s="278"/>
      <c r="CL412" s="278"/>
      <c r="CM412" s="278"/>
      <c r="CN412" s="278"/>
      <c r="CO412" s="278"/>
      <c r="CP412" s="278"/>
      <c r="CQ412" s="278"/>
    </row>
    <row r="413" spans="1:95" s="280" customFormat="1" ht="45" customHeight="1" x14ac:dyDescent="0.2">
      <c r="A413" s="326"/>
      <c r="B413" s="173" t="s">
        <v>341</v>
      </c>
      <c r="C413" s="136" t="s">
        <v>957</v>
      </c>
      <c r="D413" s="569"/>
      <c r="E413" s="570"/>
      <c r="F413" s="569"/>
      <c r="G413" s="570"/>
      <c r="H413" s="569"/>
      <c r="I413" s="570"/>
      <c r="J413" s="569"/>
      <c r="K413" s="570"/>
      <c r="L413" s="569"/>
      <c r="M413" s="570"/>
      <c r="N413" s="569"/>
      <c r="O413" s="570"/>
      <c r="P413" s="569"/>
      <c r="Q413" s="570"/>
      <c r="R413" s="569"/>
      <c r="S413" s="570"/>
      <c r="T413" s="569"/>
      <c r="U413" s="570"/>
      <c r="V413" s="569"/>
      <c r="W413" s="570"/>
      <c r="X413" s="287"/>
      <c r="Y413" s="30">
        <f>IF(OR(D413="s",F413="s",H413="s",J413="s",L413="s",N413="s",P413="s",R413="s",T413="s",V413="s"), 0, IF(OR(D413="a",F413="a",H413="a",J413="a",L413="a",N413="a",P413="a",R413="a",T413="a",V413="a"),Z413,0))</f>
        <v>0</v>
      </c>
      <c r="Z413" s="330">
        <v>10</v>
      </c>
      <c r="AA413" s="207">
        <f>COUNTIF(D413:W413,"a")+COUNTIF(D413:W413,"s")</f>
        <v>0</v>
      </c>
      <c r="AB413" s="388"/>
      <c r="AC413" s="279"/>
      <c r="AD413" s="228" t="s">
        <v>205</v>
      </c>
      <c r="AE413" s="396"/>
      <c r="AF413" s="279"/>
      <c r="AG413" s="279"/>
      <c r="AH413" s="279"/>
      <c r="AI413" s="279"/>
      <c r="AJ413" s="279"/>
      <c r="AK413" s="279"/>
      <c r="AL413" s="279"/>
      <c r="AM413" s="279"/>
      <c r="AN413" s="279"/>
      <c r="AO413" s="279"/>
      <c r="AP413" s="279"/>
      <c r="AQ413" s="279"/>
      <c r="AR413" s="279"/>
      <c r="AS413" s="279"/>
      <c r="AT413" s="279"/>
      <c r="AU413" s="279"/>
      <c r="AV413" s="279"/>
      <c r="AW413" s="279"/>
      <c r="AX413" s="279"/>
      <c r="AY413" s="279"/>
      <c r="AZ413" s="279"/>
      <c r="BA413" s="279"/>
      <c r="BB413" s="279"/>
      <c r="BC413" s="279"/>
      <c r="BD413" s="279"/>
      <c r="BE413" s="279"/>
      <c r="BF413" s="279"/>
      <c r="BG413" s="279"/>
      <c r="BH413" s="279"/>
      <c r="BI413" s="279"/>
      <c r="BJ413" s="279"/>
      <c r="BK413" s="279"/>
      <c r="BL413" s="279"/>
      <c r="BM413" s="279"/>
      <c r="BN413" s="279"/>
      <c r="BO413" s="279"/>
      <c r="BP413" s="279"/>
      <c r="BQ413" s="279"/>
      <c r="BR413" s="279"/>
      <c r="BS413" s="279"/>
      <c r="BT413" s="279"/>
      <c r="BU413" s="279"/>
      <c r="BV413" s="279"/>
      <c r="BW413" s="279"/>
      <c r="BX413" s="279"/>
      <c r="BY413" s="279"/>
      <c r="BZ413" s="279"/>
      <c r="CA413" s="279"/>
      <c r="CB413" s="279"/>
      <c r="CC413" s="279"/>
      <c r="CD413" s="279"/>
      <c r="CE413" s="278"/>
      <c r="CF413" s="278"/>
      <c r="CG413" s="278"/>
      <c r="CH413" s="278"/>
      <c r="CI413" s="278"/>
      <c r="CJ413" s="278"/>
      <c r="CK413" s="278"/>
      <c r="CL413" s="278"/>
      <c r="CM413" s="278"/>
      <c r="CN413" s="278"/>
      <c r="CO413" s="278"/>
      <c r="CP413" s="278"/>
      <c r="CQ413" s="278"/>
    </row>
    <row r="414" spans="1:95" s="280" customFormat="1" ht="45" customHeight="1" x14ac:dyDescent="0.2">
      <c r="A414" s="326"/>
      <c r="B414" s="172" t="s">
        <v>342</v>
      </c>
      <c r="C414" s="136" t="s">
        <v>958</v>
      </c>
      <c r="D414" s="569"/>
      <c r="E414" s="570"/>
      <c r="F414" s="569"/>
      <c r="G414" s="570"/>
      <c r="H414" s="569"/>
      <c r="I414" s="570"/>
      <c r="J414" s="569"/>
      <c r="K414" s="570"/>
      <c r="L414" s="569"/>
      <c r="M414" s="570"/>
      <c r="N414" s="569"/>
      <c r="O414" s="570"/>
      <c r="P414" s="569"/>
      <c r="Q414" s="570"/>
      <c r="R414" s="569"/>
      <c r="S414" s="570"/>
      <c r="T414" s="569"/>
      <c r="U414" s="570"/>
      <c r="V414" s="569"/>
      <c r="W414" s="570"/>
      <c r="X414" s="287"/>
      <c r="Y414" s="89">
        <f>IF(OR(D414="s",F414="s",H414="s",J414="s",L414="s",N414="s",P414="s",R414="s",T414="s",V414="s"), 0, IF(OR(D414="a",F414="a",H414="a",J414="a",L414="a",N414="a",P414="a",R414="a",T414="a",V414="a"),Z414,0))</f>
        <v>0</v>
      </c>
      <c r="Z414" s="330">
        <v>5</v>
      </c>
      <c r="AA414" s="207">
        <f>COUNTIF(D414:W414,"a")+COUNTIF(D414:W414,"s")</f>
        <v>0</v>
      </c>
      <c r="AB414" s="388"/>
      <c r="AC414" s="279"/>
      <c r="AD414" s="228" t="s">
        <v>205</v>
      </c>
      <c r="AE414" s="396"/>
      <c r="AF414" s="279"/>
      <c r="AG414" s="279"/>
      <c r="AH414" s="279"/>
      <c r="AI414" s="279"/>
      <c r="AJ414" s="279"/>
      <c r="AK414" s="279"/>
      <c r="AL414" s="279"/>
      <c r="AM414" s="279"/>
      <c r="AN414" s="279"/>
      <c r="AO414" s="279"/>
      <c r="AP414" s="279"/>
      <c r="AQ414" s="279"/>
      <c r="AR414" s="279"/>
      <c r="AS414" s="279"/>
      <c r="AT414" s="279"/>
      <c r="AU414" s="279"/>
      <c r="AV414" s="279"/>
      <c r="AW414" s="279"/>
      <c r="AX414" s="279"/>
      <c r="AY414" s="279"/>
      <c r="AZ414" s="279"/>
      <c r="BA414" s="279"/>
      <c r="BB414" s="279"/>
      <c r="BC414" s="279"/>
      <c r="BD414" s="279"/>
      <c r="BE414" s="279"/>
      <c r="BF414" s="279"/>
      <c r="BG414" s="279"/>
      <c r="BH414" s="279"/>
      <c r="BI414" s="279"/>
      <c r="BJ414" s="279"/>
      <c r="BK414" s="279"/>
      <c r="BL414" s="279"/>
      <c r="BM414" s="279"/>
      <c r="BN414" s="279"/>
      <c r="BO414" s="279"/>
      <c r="BP414" s="279"/>
      <c r="BQ414" s="279"/>
      <c r="BR414" s="279"/>
      <c r="BS414" s="279"/>
      <c r="BT414" s="279"/>
      <c r="BU414" s="279"/>
      <c r="BV414" s="279"/>
      <c r="BW414" s="279"/>
      <c r="BX414" s="279"/>
      <c r="BY414" s="279"/>
      <c r="BZ414" s="279"/>
      <c r="CA414" s="279"/>
      <c r="CB414" s="279"/>
      <c r="CC414" s="279"/>
      <c r="CD414" s="279"/>
      <c r="CE414" s="278"/>
      <c r="CF414" s="278"/>
      <c r="CG414" s="278"/>
      <c r="CH414" s="278"/>
      <c r="CI414" s="278"/>
      <c r="CJ414" s="278"/>
      <c r="CK414" s="278"/>
      <c r="CL414" s="278"/>
      <c r="CM414" s="278"/>
      <c r="CN414" s="278"/>
      <c r="CO414" s="278"/>
      <c r="CP414" s="278"/>
      <c r="CQ414" s="278"/>
    </row>
    <row r="415" spans="1:95" s="280" customFormat="1" ht="45" customHeight="1" x14ac:dyDescent="0.2">
      <c r="A415" s="326"/>
      <c r="B415" s="173" t="s">
        <v>343</v>
      </c>
      <c r="C415" s="136" t="s">
        <v>241</v>
      </c>
      <c r="D415" s="606"/>
      <c r="E415" s="607"/>
      <c r="F415" s="606"/>
      <c r="G415" s="607"/>
      <c r="H415" s="606"/>
      <c r="I415" s="607"/>
      <c r="J415" s="606"/>
      <c r="K415" s="607"/>
      <c r="L415" s="606"/>
      <c r="M415" s="607"/>
      <c r="N415" s="606"/>
      <c r="O415" s="607"/>
      <c r="P415" s="606"/>
      <c r="Q415" s="607"/>
      <c r="R415" s="606"/>
      <c r="S415" s="607"/>
      <c r="T415" s="606"/>
      <c r="U415" s="607"/>
      <c r="V415" s="606"/>
      <c r="W415" s="607"/>
      <c r="X415" s="155"/>
      <c r="Y415" s="169">
        <f>IF(OR(D415="s",F415="s",H415="s",J415="s",L415="s",N415="s",P415="s",R415="s",T415="s",V415="s"), 0, IF(OR(D415="a",F415="a",H415="a",J415="a",L415="a",N415="a",P415="a",R415="a",T415="a",V415="a",X415="na"),Z415,0))</f>
        <v>0</v>
      </c>
      <c r="Z415" s="330">
        <v>5</v>
      </c>
      <c r="AA415" s="207">
        <f>COUNTIF(D415:W415,"a")+COUNTIF(D415:W415,"s")+COUNTIF(X415,"na")</f>
        <v>0</v>
      </c>
      <c r="AB415" s="388"/>
      <c r="AC415" s="279"/>
      <c r="AD415" s="228"/>
      <c r="AE415" s="396"/>
      <c r="AF415" s="279"/>
      <c r="AG415" s="279"/>
      <c r="AH415" s="279"/>
      <c r="AI415" s="279"/>
      <c r="AJ415" s="279"/>
      <c r="AK415" s="279"/>
      <c r="AL415" s="279"/>
      <c r="AM415" s="279"/>
      <c r="AN415" s="279"/>
      <c r="AO415" s="279"/>
      <c r="AP415" s="279"/>
      <c r="AQ415" s="279"/>
      <c r="AR415" s="279"/>
      <c r="AS415" s="279"/>
      <c r="AT415" s="279"/>
      <c r="AU415" s="279"/>
      <c r="AV415" s="279"/>
      <c r="AW415" s="279"/>
      <c r="AX415" s="279"/>
      <c r="AY415" s="279"/>
      <c r="AZ415" s="279"/>
      <c r="BA415" s="279"/>
      <c r="BB415" s="279"/>
      <c r="BC415" s="279"/>
      <c r="BD415" s="279"/>
      <c r="BE415" s="279"/>
      <c r="BF415" s="279"/>
      <c r="BG415" s="279"/>
      <c r="BH415" s="279"/>
      <c r="BI415" s="279"/>
      <c r="BJ415" s="279"/>
      <c r="BK415" s="279"/>
      <c r="BL415" s="279"/>
      <c r="BM415" s="279"/>
      <c r="BN415" s="279"/>
      <c r="BO415" s="279"/>
      <c r="BP415" s="279"/>
      <c r="BQ415" s="279"/>
      <c r="BR415" s="279"/>
      <c r="BS415" s="279"/>
      <c r="BT415" s="279"/>
      <c r="BU415" s="279"/>
      <c r="BV415" s="279"/>
      <c r="BW415" s="279"/>
      <c r="BX415" s="279"/>
      <c r="BY415" s="279"/>
      <c r="BZ415" s="279"/>
      <c r="CA415" s="279"/>
      <c r="CB415" s="279"/>
      <c r="CC415" s="279"/>
      <c r="CD415" s="279"/>
      <c r="CE415" s="278"/>
      <c r="CF415" s="278"/>
      <c r="CG415" s="278"/>
      <c r="CH415" s="278"/>
      <c r="CI415" s="278"/>
      <c r="CJ415" s="278"/>
      <c r="CK415" s="278"/>
      <c r="CL415" s="278"/>
      <c r="CM415" s="278"/>
      <c r="CN415" s="278"/>
      <c r="CO415" s="278"/>
      <c r="CP415" s="278"/>
      <c r="CQ415" s="278"/>
    </row>
    <row r="416" spans="1:95" s="280" customFormat="1" ht="45" customHeight="1" thickBot="1" x14ac:dyDescent="0.2">
      <c r="A416" s="326"/>
      <c r="B416" s="173" t="s">
        <v>242</v>
      </c>
      <c r="C416" s="136" t="s">
        <v>959</v>
      </c>
      <c r="D416" s="569"/>
      <c r="E416" s="570"/>
      <c r="F416" s="569"/>
      <c r="G416" s="570"/>
      <c r="H416" s="569"/>
      <c r="I416" s="570"/>
      <c r="J416" s="569"/>
      <c r="K416" s="570"/>
      <c r="L416" s="569"/>
      <c r="M416" s="570"/>
      <c r="N416" s="569"/>
      <c r="O416" s="570"/>
      <c r="P416" s="569"/>
      <c r="Q416" s="570"/>
      <c r="R416" s="569"/>
      <c r="S416" s="570"/>
      <c r="T416" s="569"/>
      <c r="U416" s="570"/>
      <c r="V416" s="569"/>
      <c r="W416" s="570"/>
      <c r="X416" s="296"/>
      <c r="Y416" s="169">
        <f>IF(OR(D416="s",F416="s",H416="s",J416="s",L416="s",N416="s",P416="s",R416="s",T416="s",V416="s"), 0, IF(OR(D416="a",F416="a",H416="a",J416="a",L416="a",N416="a",P416="a",R416="a",T416="a",V416="a"),Z416,0))</f>
        <v>0</v>
      </c>
      <c r="Z416" s="330">
        <v>5</v>
      </c>
      <c r="AA416" s="207">
        <f>COUNTIF(D416:W416,"a")+COUNTIF(D416:W416,"s")</f>
        <v>0</v>
      </c>
      <c r="AB416" s="388"/>
      <c r="AC416" s="279"/>
      <c r="AD416" s="228"/>
      <c r="AE416" s="396"/>
      <c r="AF416" s="279"/>
      <c r="AG416" s="279"/>
      <c r="AH416" s="279"/>
      <c r="AI416" s="279"/>
      <c r="AJ416" s="279"/>
      <c r="AK416" s="279"/>
      <c r="AL416" s="279"/>
      <c r="AM416" s="279"/>
      <c r="AN416" s="279"/>
      <c r="AO416" s="279"/>
      <c r="AP416" s="279"/>
      <c r="AQ416" s="279"/>
      <c r="AR416" s="279"/>
      <c r="AS416" s="279"/>
      <c r="AT416" s="279"/>
      <c r="AU416" s="279"/>
      <c r="AV416" s="279"/>
      <c r="AW416" s="279"/>
      <c r="AX416" s="279"/>
      <c r="AY416" s="279"/>
      <c r="AZ416" s="279"/>
      <c r="BA416" s="279"/>
      <c r="BB416" s="279"/>
      <c r="BC416" s="279"/>
      <c r="BD416" s="279"/>
      <c r="BE416" s="279"/>
      <c r="BF416" s="279"/>
      <c r="BG416" s="279"/>
      <c r="BH416" s="279"/>
      <c r="BI416" s="279"/>
      <c r="BJ416" s="279"/>
      <c r="BK416" s="279"/>
      <c r="BL416" s="279"/>
      <c r="BM416" s="279"/>
      <c r="BN416" s="279"/>
      <c r="BO416" s="279"/>
      <c r="BP416" s="279"/>
      <c r="BQ416" s="279"/>
      <c r="BR416" s="279"/>
      <c r="BS416" s="279"/>
      <c r="BT416" s="279"/>
      <c r="BU416" s="279"/>
      <c r="BV416" s="279"/>
      <c r="BW416" s="279"/>
      <c r="BX416" s="279"/>
      <c r="BY416" s="279"/>
      <c r="BZ416" s="279"/>
      <c r="CA416" s="279"/>
      <c r="CB416" s="279"/>
      <c r="CC416" s="279"/>
      <c r="CD416" s="279"/>
      <c r="CE416" s="278"/>
      <c r="CF416" s="278"/>
      <c r="CG416" s="278"/>
      <c r="CH416" s="278"/>
      <c r="CI416" s="278"/>
      <c r="CJ416" s="278"/>
      <c r="CK416" s="278"/>
      <c r="CL416" s="278"/>
      <c r="CM416" s="278"/>
      <c r="CN416" s="278"/>
      <c r="CO416" s="278"/>
      <c r="CP416" s="278"/>
      <c r="CQ416" s="278"/>
    </row>
    <row r="417" spans="1:95" s="280" customFormat="1" ht="21" customHeight="1" thickTop="1" thickBot="1" x14ac:dyDescent="0.25">
      <c r="A417" s="326"/>
      <c r="B417" s="177"/>
      <c r="C417" s="110"/>
      <c r="D417" s="629" t="s">
        <v>436</v>
      </c>
      <c r="E417" s="641"/>
      <c r="F417" s="641"/>
      <c r="G417" s="641"/>
      <c r="H417" s="641"/>
      <c r="I417" s="641"/>
      <c r="J417" s="641"/>
      <c r="K417" s="641"/>
      <c r="L417" s="641"/>
      <c r="M417" s="641"/>
      <c r="N417" s="641"/>
      <c r="O417" s="641"/>
      <c r="P417" s="641"/>
      <c r="Q417" s="641"/>
      <c r="R417" s="641"/>
      <c r="S417" s="641"/>
      <c r="T417" s="641"/>
      <c r="U417" s="641"/>
      <c r="V417" s="641"/>
      <c r="W417" s="641"/>
      <c r="X417" s="670"/>
      <c r="Y417" s="288">
        <f>SUM(Y413:Y416)</f>
        <v>0</v>
      </c>
      <c r="Z417" s="331">
        <f>SUM(Z413:Z416)</f>
        <v>25</v>
      </c>
      <c r="AA417" s="207"/>
      <c r="AB417" s="278"/>
      <c r="AC417" s="279"/>
      <c r="AD417" s="228"/>
      <c r="AE417" s="279"/>
      <c r="AF417" s="279"/>
      <c r="AG417" s="279"/>
      <c r="AH417" s="279"/>
      <c r="AI417" s="279"/>
      <c r="AJ417" s="279"/>
      <c r="AK417" s="279"/>
      <c r="AL417" s="279"/>
      <c r="AM417" s="279"/>
      <c r="AN417" s="279"/>
      <c r="AO417" s="279"/>
      <c r="AP417" s="279"/>
      <c r="AQ417" s="279"/>
      <c r="AR417" s="279"/>
      <c r="AS417" s="279"/>
      <c r="AT417" s="279"/>
      <c r="AU417" s="279"/>
      <c r="AV417" s="279"/>
      <c r="AW417" s="279"/>
      <c r="AX417" s="279"/>
      <c r="AY417" s="279"/>
      <c r="AZ417" s="279"/>
      <c r="BA417" s="279"/>
      <c r="BB417" s="279"/>
      <c r="BC417" s="279"/>
      <c r="BD417" s="279"/>
      <c r="BE417" s="279"/>
      <c r="BF417" s="279"/>
      <c r="BG417" s="279"/>
      <c r="BH417" s="279"/>
      <c r="BI417" s="279"/>
      <c r="BJ417" s="279"/>
      <c r="BK417" s="279"/>
      <c r="BL417" s="279"/>
      <c r="BM417" s="279"/>
      <c r="BN417" s="279"/>
      <c r="BO417" s="279"/>
      <c r="BP417" s="279"/>
      <c r="BQ417" s="279"/>
      <c r="BR417" s="279"/>
      <c r="BS417" s="279"/>
      <c r="BT417" s="279"/>
      <c r="BU417" s="279"/>
      <c r="BV417" s="279"/>
      <c r="BW417" s="279"/>
      <c r="BX417" s="279"/>
      <c r="BY417" s="279"/>
      <c r="BZ417" s="279"/>
      <c r="CA417" s="279"/>
      <c r="CB417" s="279"/>
      <c r="CC417" s="279"/>
      <c r="CD417" s="279"/>
      <c r="CE417" s="278"/>
      <c r="CF417" s="278"/>
      <c r="CG417" s="278"/>
      <c r="CH417" s="278"/>
      <c r="CI417" s="278"/>
      <c r="CJ417" s="278"/>
      <c r="CK417" s="278"/>
      <c r="CL417" s="278"/>
      <c r="CM417" s="278"/>
      <c r="CN417" s="278"/>
      <c r="CO417" s="278"/>
      <c r="CP417" s="278"/>
      <c r="CQ417" s="278"/>
    </row>
    <row r="418" spans="1:95" s="280" customFormat="1" ht="21" customHeight="1" thickBot="1" x14ac:dyDescent="0.25">
      <c r="A418" s="324"/>
      <c r="B418" s="289"/>
      <c r="C418" s="146"/>
      <c r="D418" s="632"/>
      <c r="E418" s="633"/>
      <c r="F418" s="805">
        <v>15</v>
      </c>
      <c r="G418" s="806"/>
      <c r="H418" s="806"/>
      <c r="I418" s="806"/>
      <c r="J418" s="806"/>
      <c r="K418" s="806"/>
      <c r="L418" s="806"/>
      <c r="M418" s="806"/>
      <c r="N418" s="806"/>
      <c r="O418" s="806"/>
      <c r="P418" s="806"/>
      <c r="Q418" s="806"/>
      <c r="R418" s="806"/>
      <c r="S418" s="806"/>
      <c r="T418" s="806"/>
      <c r="U418" s="806"/>
      <c r="V418" s="806"/>
      <c r="W418" s="806"/>
      <c r="X418" s="806"/>
      <c r="Y418" s="806"/>
      <c r="Z418" s="807"/>
      <c r="AA418" s="207"/>
      <c r="AB418" s="278"/>
      <c r="AC418" s="279"/>
      <c r="AD418" s="228"/>
      <c r="AE418" s="279"/>
      <c r="AF418" s="279"/>
      <c r="AG418" s="279"/>
      <c r="AH418" s="279"/>
      <c r="AI418" s="279"/>
      <c r="AJ418" s="279"/>
      <c r="AK418" s="279"/>
      <c r="AL418" s="279"/>
      <c r="AM418" s="279"/>
      <c r="AN418" s="279"/>
      <c r="AO418" s="279"/>
      <c r="AP418" s="279"/>
      <c r="AQ418" s="279"/>
      <c r="AR418" s="279"/>
      <c r="AS418" s="279"/>
      <c r="AT418" s="279"/>
      <c r="AU418" s="279"/>
      <c r="AV418" s="279"/>
      <c r="AW418" s="279"/>
      <c r="AX418" s="279"/>
      <c r="AY418" s="279"/>
      <c r="AZ418" s="279"/>
      <c r="BA418" s="279"/>
      <c r="BB418" s="279"/>
      <c r="BC418" s="279"/>
      <c r="BD418" s="279"/>
      <c r="BE418" s="279"/>
      <c r="BF418" s="279"/>
      <c r="BG418" s="279"/>
      <c r="BH418" s="279"/>
      <c r="BI418" s="279"/>
      <c r="BJ418" s="279"/>
      <c r="BK418" s="279"/>
      <c r="BL418" s="279"/>
      <c r="BM418" s="279"/>
      <c r="BN418" s="279"/>
      <c r="BO418" s="279"/>
      <c r="BP418" s="279"/>
      <c r="BQ418" s="279"/>
      <c r="BR418" s="279"/>
      <c r="BS418" s="279"/>
      <c r="BT418" s="279"/>
      <c r="BU418" s="279"/>
      <c r="BV418" s="279"/>
      <c r="BW418" s="279"/>
      <c r="BX418" s="279"/>
      <c r="BY418" s="279"/>
      <c r="BZ418" s="279"/>
      <c r="CA418" s="279"/>
      <c r="CB418" s="279"/>
      <c r="CC418" s="279"/>
      <c r="CD418" s="279"/>
      <c r="CE418" s="278"/>
      <c r="CF418" s="278"/>
      <c r="CG418" s="278"/>
      <c r="CH418" s="278"/>
      <c r="CI418" s="278"/>
      <c r="CJ418" s="278"/>
      <c r="CK418" s="278"/>
      <c r="CL418" s="278"/>
      <c r="CM418" s="278"/>
      <c r="CN418" s="278"/>
      <c r="CO418" s="278"/>
      <c r="CP418" s="278"/>
      <c r="CQ418" s="278"/>
    </row>
    <row r="419" spans="1:95" s="280" customFormat="1" ht="30" customHeight="1" thickBot="1" x14ac:dyDescent="0.25">
      <c r="A419" s="316"/>
      <c r="B419" s="183" t="s">
        <v>243</v>
      </c>
      <c r="C419" s="356" t="s">
        <v>244</v>
      </c>
      <c r="D419" s="290"/>
      <c r="E419" s="291"/>
      <c r="F419" s="254" t="s">
        <v>435</v>
      </c>
      <c r="G419" s="357"/>
      <c r="H419" s="160" t="s">
        <v>435</v>
      </c>
      <c r="I419" s="358"/>
      <c r="J419" s="163" t="s">
        <v>435</v>
      </c>
      <c r="K419" s="357"/>
      <c r="L419" s="160" t="s">
        <v>435</v>
      </c>
      <c r="M419" s="161"/>
      <c r="N419" s="160" t="s">
        <v>435</v>
      </c>
      <c r="O419" s="293"/>
      <c r="P419" s="160"/>
      <c r="Q419" s="291"/>
      <c r="R419" s="292"/>
      <c r="S419" s="293"/>
      <c r="T419" s="290"/>
      <c r="U419" s="291"/>
      <c r="V419" s="292"/>
      <c r="W419" s="293"/>
      <c r="X419" s="295"/>
      <c r="Y419" s="295"/>
      <c r="Z419" s="327"/>
      <c r="AA419" s="207"/>
      <c r="AB419" s="278"/>
      <c r="AC419" s="279"/>
      <c r="AD419" s="228"/>
      <c r="AE419" s="279"/>
      <c r="AF419" s="279"/>
      <c r="AG419" s="279"/>
      <c r="AH419" s="279"/>
      <c r="AI419" s="279"/>
      <c r="AJ419" s="279"/>
      <c r="AK419" s="279"/>
      <c r="AL419" s="279"/>
      <c r="AM419" s="279"/>
      <c r="AN419" s="279"/>
      <c r="AO419" s="279"/>
      <c r="AP419" s="279"/>
      <c r="AQ419" s="279"/>
      <c r="AR419" s="279"/>
      <c r="AS419" s="279"/>
      <c r="AT419" s="279"/>
      <c r="AU419" s="279"/>
      <c r="AV419" s="279"/>
      <c r="AW419" s="279"/>
      <c r="AX419" s="279"/>
      <c r="AY419" s="279"/>
      <c r="AZ419" s="279"/>
      <c r="BA419" s="279"/>
      <c r="BB419" s="279"/>
      <c r="BC419" s="279"/>
      <c r="BD419" s="279"/>
      <c r="BE419" s="279"/>
      <c r="BF419" s="279"/>
      <c r="BG419" s="279"/>
      <c r="BH419" s="279"/>
      <c r="BI419" s="279"/>
      <c r="BJ419" s="279"/>
      <c r="BK419" s="279"/>
      <c r="BL419" s="279"/>
      <c r="BM419" s="279"/>
      <c r="BN419" s="279"/>
      <c r="BO419" s="279"/>
      <c r="BP419" s="279"/>
      <c r="BQ419" s="279"/>
      <c r="BR419" s="279"/>
      <c r="BS419" s="279"/>
      <c r="BT419" s="279"/>
      <c r="BU419" s="279"/>
      <c r="BV419" s="279"/>
      <c r="BW419" s="279"/>
      <c r="BX419" s="279"/>
      <c r="BY419" s="279"/>
      <c r="BZ419" s="279"/>
      <c r="CA419" s="279"/>
      <c r="CB419" s="279"/>
      <c r="CC419" s="279"/>
      <c r="CD419" s="279"/>
      <c r="CE419" s="278"/>
      <c r="CF419" s="278"/>
      <c r="CG419" s="278"/>
      <c r="CH419" s="278"/>
      <c r="CI419" s="278"/>
      <c r="CJ419" s="278"/>
      <c r="CK419" s="278"/>
      <c r="CL419" s="278"/>
      <c r="CM419" s="278"/>
      <c r="CN419" s="278"/>
      <c r="CO419" s="278"/>
      <c r="CP419" s="278"/>
      <c r="CQ419" s="278"/>
    </row>
    <row r="420" spans="1:95" ht="30" customHeight="1" x14ac:dyDescent="0.2">
      <c r="A420" s="326"/>
      <c r="B420" s="172"/>
      <c r="C420" s="311" t="s">
        <v>960</v>
      </c>
      <c r="D420" s="620"/>
      <c r="E420" s="620"/>
      <c r="F420" s="620"/>
      <c r="G420" s="620"/>
      <c r="H420" s="620"/>
      <c r="I420" s="620"/>
      <c r="J420" s="620"/>
      <c r="K420" s="620"/>
      <c r="L420" s="620"/>
      <c r="M420" s="620"/>
      <c r="N420" s="620"/>
      <c r="O420" s="620"/>
      <c r="P420" s="620"/>
      <c r="Q420" s="620"/>
      <c r="R420" s="620"/>
      <c r="S420" s="620"/>
      <c r="T420" s="620"/>
      <c r="U420" s="620"/>
      <c r="V420" s="620"/>
      <c r="W420" s="620"/>
      <c r="X420" s="620"/>
      <c r="Y420" s="620"/>
      <c r="Z420" s="621"/>
      <c r="AA420" s="39"/>
      <c r="BX420" s="219"/>
      <c r="BY420" s="219"/>
      <c r="BZ420" s="219"/>
      <c r="CA420" s="219"/>
      <c r="CB420" s="219"/>
      <c r="CC420" s="219"/>
      <c r="CD420" s="219"/>
      <c r="CE420" s="219"/>
    </row>
    <row r="421" spans="1:95" s="280" customFormat="1" ht="45" customHeight="1" x14ac:dyDescent="0.2">
      <c r="A421" s="326"/>
      <c r="B421" s="173" t="s">
        <v>245</v>
      </c>
      <c r="C421" s="100" t="s">
        <v>961</v>
      </c>
      <c r="D421" s="612"/>
      <c r="E421" s="613"/>
      <c r="F421" s="612"/>
      <c r="G421" s="613"/>
      <c r="H421" s="612"/>
      <c r="I421" s="613"/>
      <c r="J421" s="612"/>
      <c r="K421" s="613"/>
      <c r="L421" s="612"/>
      <c r="M421" s="613"/>
      <c r="N421" s="612"/>
      <c r="O421" s="613"/>
      <c r="P421" s="612"/>
      <c r="Q421" s="613"/>
      <c r="R421" s="612"/>
      <c r="S421" s="613"/>
      <c r="T421" s="612"/>
      <c r="U421" s="613"/>
      <c r="V421" s="612"/>
      <c r="W421" s="613"/>
      <c r="X421" s="34"/>
      <c r="Y421" s="538">
        <f>IF(OR(D421="s",F421="s",H421="s",J421="s",L421="s",N421="s",P421="s",R421="s",T421="s",V421="s"), 0, IF(OR(D421="a",F421="a",H421="a",J421="a",L421="a",N421="a",P421="a",R421="a",T421="a",V421="a"),Z421,0))</f>
        <v>0</v>
      </c>
      <c r="Z421" s="333">
        <f>IF(X421="na",0,5)</f>
        <v>5</v>
      </c>
      <c r="AA421" s="39">
        <f>IF(OR(COUNTIF(D433:W433,"a")+COUNTIF(D433:W433,"s")&gt;0),0,(COUNTIF(D421:W421,"a")+COUNTIF(D421:W421,"s")+COUNTIF(X421,"na")))</f>
        <v>0</v>
      </c>
      <c r="AB421" s="275"/>
      <c r="AC421" s="279"/>
      <c r="AD421" s="228" t="s">
        <v>205</v>
      </c>
      <c r="AE421" s="396"/>
      <c r="AF421" s="279"/>
      <c r="AG421" s="279"/>
      <c r="AH421" s="279"/>
      <c r="AI421" s="279"/>
      <c r="AJ421" s="279"/>
      <c r="AK421" s="279"/>
      <c r="AL421" s="279"/>
      <c r="AM421" s="279"/>
      <c r="AN421" s="279"/>
      <c r="AO421" s="279"/>
      <c r="AP421" s="279"/>
      <c r="AQ421" s="279"/>
      <c r="AR421" s="279"/>
      <c r="AS421" s="279"/>
      <c r="AT421" s="279"/>
      <c r="AU421" s="279"/>
      <c r="AV421" s="279"/>
      <c r="AW421" s="279"/>
      <c r="AX421" s="279"/>
      <c r="AY421" s="279"/>
      <c r="AZ421" s="279"/>
      <c r="BA421" s="279"/>
      <c r="BB421" s="279"/>
      <c r="BC421" s="279"/>
      <c r="BD421" s="279"/>
      <c r="BE421" s="279"/>
      <c r="BF421" s="279"/>
      <c r="BG421" s="279"/>
      <c r="BH421" s="279"/>
      <c r="BI421" s="279"/>
      <c r="BJ421" s="279"/>
      <c r="BK421" s="279"/>
      <c r="BL421" s="279"/>
      <c r="BM421" s="279"/>
      <c r="BN421" s="279"/>
      <c r="BO421" s="279"/>
      <c r="BP421" s="279"/>
      <c r="BQ421" s="279"/>
      <c r="BR421" s="279"/>
      <c r="BS421" s="279"/>
      <c r="BT421" s="279"/>
      <c r="BU421" s="279"/>
      <c r="BV421" s="279"/>
      <c r="BW421" s="279"/>
      <c r="BX421" s="279"/>
      <c r="BY421" s="279"/>
      <c r="BZ421" s="279"/>
      <c r="CA421" s="279"/>
      <c r="CB421" s="279"/>
      <c r="CC421" s="279"/>
      <c r="CD421" s="279"/>
      <c r="CE421" s="278"/>
      <c r="CF421" s="278"/>
      <c r="CG421" s="278"/>
      <c r="CH421" s="278"/>
      <c r="CI421" s="278"/>
      <c r="CJ421" s="278"/>
      <c r="CK421" s="278"/>
      <c r="CL421" s="278"/>
      <c r="CM421" s="278"/>
      <c r="CN421" s="278"/>
      <c r="CO421" s="278"/>
      <c r="CP421" s="278"/>
      <c r="CQ421" s="278"/>
    </row>
    <row r="422" spans="1:95" s="280" customFormat="1" ht="45" customHeight="1" x14ac:dyDescent="0.2">
      <c r="A422" s="326"/>
      <c r="B422" s="173" t="s">
        <v>962</v>
      </c>
      <c r="C422" s="100" t="s">
        <v>963</v>
      </c>
      <c r="D422" s="612"/>
      <c r="E422" s="613"/>
      <c r="F422" s="612"/>
      <c r="G422" s="613"/>
      <c r="H422" s="612"/>
      <c r="I422" s="613"/>
      <c r="J422" s="612"/>
      <c r="K422" s="613"/>
      <c r="L422" s="612"/>
      <c r="M422" s="613"/>
      <c r="N422" s="612"/>
      <c r="O422" s="613"/>
      <c r="P422" s="612"/>
      <c r="Q422" s="613"/>
      <c r="R422" s="612"/>
      <c r="S422" s="613"/>
      <c r="T422" s="612"/>
      <c r="U422" s="613"/>
      <c r="V422" s="612"/>
      <c r="W422" s="613"/>
      <c r="X422" s="322" t="str">
        <f>IF(X421="na","na","")</f>
        <v/>
      </c>
      <c r="Y422" s="538">
        <f>IF(OR(D422="s",F422="s",H422="s",J422="s",L422="s",N422="s",P422="s",R422="s",T422="s",V422="s"), 0, IF(OR(D422="a",F422="a",H422="a",J422="a",L422="a",N422="a",P422="a",R422="a",T422="a",V422="a"),Z422,0))</f>
        <v>0</v>
      </c>
      <c r="Z422" s="333">
        <f>IF(X422="na",0,5)</f>
        <v>5</v>
      </c>
      <c r="AA422" s="39">
        <f>IF(OR(COUNTIF(D433:W433,"a")+COUNTIF(D433:W433,"s")&gt;0),0,(COUNTIF(D422:W422,"a")+COUNTIF(D422:W422,"s")+COUNTIF(X422,"na")))</f>
        <v>0</v>
      </c>
      <c r="AB422" s="275"/>
      <c r="AC422" s="279"/>
      <c r="AD422" s="228"/>
      <c r="AE422" s="396"/>
      <c r="AF422" s="279"/>
      <c r="AG422" s="279"/>
      <c r="AH422" s="279"/>
      <c r="AI422" s="279"/>
      <c r="AJ422" s="279"/>
      <c r="AK422" s="279"/>
      <c r="AL422" s="279"/>
      <c r="AM422" s="279"/>
      <c r="AN422" s="279"/>
      <c r="AO422" s="279"/>
      <c r="AP422" s="279"/>
      <c r="AQ422" s="279"/>
      <c r="AR422" s="279"/>
      <c r="AS422" s="279"/>
      <c r="AT422" s="279"/>
      <c r="AU422" s="279"/>
      <c r="AV422" s="279"/>
      <c r="AW422" s="279"/>
      <c r="AX422" s="279"/>
      <c r="AY422" s="279"/>
      <c r="AZ422" s="279"/>
      <c r="BA422" s="279"/>
      <c r="BB422" s="279"/>
      <c r="BC422" s="279"/>
      <c r="BD422" s="279"/>
      <c r="BE422" s="279"/>
      <c r="BF422" s="279"/>
      <c r="BG422" s="279"/>
      <c r="BH422" s="279"/>
      <c r="BI422" s="279"/>
      <c r="BJ422" s="279"/>
      <c r="BK422" s="279"/>
      <c r="BL422" s="279"/>
      <c r="BM422" s="279"/>
      <c r="BN422" s="279"/>
      <c r="BO422" s="279"/>
      <c r="BP422" s="279"/>
      <c r="BQ422" s="279"/>
      <c r="BR422" s="279"/>
      <c r="BS422" s="279"/>
      <c r="BT422" s="279"/>
      <c r="BU422" s="279"/>
      <c r="BV422" s="279"/>
      <c r="BW422" s="279"/>
      <c r="BX422" s="279"/>
      <c r="BY422" s="279"/>
      <c r="BZ422" s="279"/>
      <c r="CA422" s="279"/>
      <c r="CB422" s="279"/>
      <c r="CC422" s="279"/>
      <c r="CD422" s="279"/>
      <c r="CE422" s="278"/>
      <c r="CF422" s="278"/>
      <c r="CG422" s="278"/>
      <c r="CH422" s="278"/>
      <c r="CI422" s="278"/>
      <c r="CJ422" s="278"/>
      <c r="CK422" s="278"/>
      <c r="CL422" s="278"/>
      <c r="CM422" s="278"/>
      <c r="CN422" s="278"/>
      <c r="CO422" s="278"/>
      <c r="CP422" s="278"/>
      <c r="CQ422" s="278"/>
    </row>
    <row r="423" spans="1:95" ht="30" customHeight="1" x14ac:dyDescent="0.2">
      <c r="A423" s="326"/>
      <c r="B423" s="173"/>
      <c r="C423" s="312" t="s">
        <v>964</v>
      </c>
      <c r="D423" s="718"/>
      <c r="E423" s="718"/>
      <c r="F423" s="718"/>
      <c r="G423" s="718"/>
      <c r="H423" s="718"/>
      <c r="I423" s="718"/>
      <c r="J423" s="718"/>
      <c r="K423" s="718"/>
      <c r="L423" s="718"/>
      <c r="M423" s="718"/>
      <c r="N423" s="718"/>
      <c r="O423" s="718"/>
      <c r="P423" s="718"/>
      <c r="Q423" s="718"/>
      <c r="R423" s="718"/>
      <c r="S423" s="718"/>
      <c r="T423" s="718"/>
      <c r="U423" s="718"/>
      <c r="V423" s="718"/>
      <c r="W423" s="718"/>
      <c r="X423" s="718"/>
      <c r="Y423" s="718"/>
      <c r="Z423" s="719"/>
      <c r="AA423" s="39"/>
      <c r="BX423" s="219"/>
      <c r="BY423" s="219"/>
      <c r="BZ423" s="219"/>
      <c r="CA423" s="219"/>
      <c r="CB423" s="219"/>
      <c r="CC423" s="219"/>
      <c r="CD423" s="219"/>
      <c r="CE423" s="219"/>
    </row>
    <row r="424" spans="1:95" s="280" customFormat="1" ht="45" customHeight="1" x14ac:dyDescent="0.2">
      <c r="A424" s="326"/>
      <c r="B424" s="173" t="s">
        <v>400</v>
      </c>
      <c r="C424" s="136" t="s">
        <v>401</v>
      </c>
      <c r="D424" s="606"/>
      <c r="E424" s="607"/>
      <c r="F424" s="606"/>
      <c r="G424" s="607"/>
      <c r="H424" s="606"/>
      <c r="I424" s="607"/>
      <c r="J424" s="606"/>
      <c r="K424" s="607"/>
      <c r="L424" s="606"/>
      <c r="M424" s="607"/>
      <c r="N424" s="606"/>
      <c r="O424" s="607"/>
      <c r="P424" s="606"/>
      <c r="Q424" s="607"/>
      <c r="R424" s="606"/>
      <c r="S424" s="607"/>
      <c r="T424" s="606"/>
      <c r="U424" s="607"/>
      <c r="V424" s="606"/>
      <c r="W424" s="607"/>
      <c r="X424" s="34"/>
      <c r="Y424" s="169">
        <f>IF(OR(D424="s",F424="s",H424="s",J424="s",L424="s",N424="s",P424="s",R424="s",T424="s",V424="s"), 0, IF(OR(D424="a",F424="a",H424="a",J424="a",L424="a",N424="a",P424="a",R424="a",T424="a",V424="a"),Z424,0))</f>
        <v>0</v>
      </c>
      <c r="Z424" s="330">
        <f>IF(X424="na",0,5)</f>
        <v>5</v>
      </c>
      <c r="AA424" s="39">
        <f>IF(OR(COUNTIF(D433:W433,"a")+COUNTIF(D433:W433,"s")&gt;0),0,(COUNTIF(D424:W424,"a")+COUNTIF(D424:W424,"s")+COUNTIF(X424,"na")))</f>
        <v>0</v>
      </c>
      <c r="AB424" s="275"/>
      <c r="AC424" s="279"/>
      <c r="AD424" s="228" t="s">
        <v>205</v>
      </c>
      <c r="AE424" s="396"/>
      <c r="AF424" s="279"/>
      <c r="AG424" s="279"/>
      <c r="AH424" s="279"/>
      <c r="AI424" s="279"/>
      <c r="AJ424" s="279"/>
      <c r="AK424" s="279"/>
      <c r="AL424" s="279"/>
      <c r="AM424" s="279"/>
      <c r="AN424" s="279"/>
      <c r="AO424" s="279"/>
      <c r="AP424" s="279"/>
      <c r="AQ424" s="279"/>
      <c r="AR424" s="279"/>
      <c r="AS424" s="279"/>
      <c r="AT424" s="279"/>
      <c r="AU424" s="279"/>
      <c r="AV424" s="279"/>
      <c r="AW424" s="279"/>
      <c r="AX424" s="279"/>
      <c r="AY424" s="279"/>
      <c r="AZ424" s="279"/>
      <c r="BA424" s="279"/>
      <c r="BB424" s="279"/>
      <c r="BC424" s="279"/>
      <c r="BD424" s="279"/>
      <c r="BE424" s="279"/>
      <c r="BF424" s="279"/>
      <c r="BG424" s="279"/>
      <c r="BH424" s="279"/>
      <c r="BI424" s="279"/>
      <c r="BJ424" s="279"/>
      <c r="BK424" s="279"/>
      <c r="BL424" s="279"/>
      <c r="BM424" s="279"/>
      <c r="BN424" s="279"/>
      <c r="BO424" s="279"/>
      <c r="BP424" s="279"/>
      <c r="BQ424" s="279"/>
      <c r="BR424" s="279"/>
      <c r="BS424" s="279"/>
      <c r="BT424" s="279"/>
      <c r="BU424" s="279"/>
      <c r="BV424" s="279"/>
      <c r="BW424" s="279"/>
      <c r="BX424" s="279"/>
      <c r="BY424" s="279"/>
      <c r="BZ424" s="279"/>
      <c r="CA424" s="279"/>
      <c r="CB424" s="279"/>
      <c r="CC424" s="279"/>
      <c r="CD424" s="279"/>
      <c r="CE424" s="278"/>
      <c r="CF424" s="278"/>
      <c r="CG424" s="278"/>
      <c r="CH424" s="278"/>
      <c r="CI424" s="278"/>
      <c r="CJ424" s="278"/>
      <c r="CK424" s="278"/>
      <c r="CL424" s="278"/>
      <c r="CM424" s="278"/>
      <c r="CN424" s="278"/>
      <c r="CO424" s="278"/>
      <c r="CP424" s="278"/>
      <c r="CQ424" s="278"/>
    </row>
    <row r="425" spans="1:95" ht="30" customHeight="1" x14ac:dyDescent="0.2">
      <c r="A425" s="326"/>
      <c r="B425" s="173"/>
      <c r="C425" s="312" t="s">
        <v>965</v>
      </c>
      <c r="D425" s="655"/>
      <c r="E425" s="655"/>
      <c r="F425" s="655"/>
      <c r="G425" s="655"/>
      <c r="H425" s="655"/>
      <c r="I425" s="655"/>
      <c r="J425" s="655"/>
      <c r="K425" s="655"/>
      <c r="L425" s="655"/>
      <c r="M425" s="655"/>
      <c r="N425" s="655"/>
      <c r="O425" s="655"/>
      <c r="P425" s="655"/>
      <c r="Q425" s="655"/>
      <c r="R425" s="655"/>
      <c r="S425" s="655"/>
      <c r="T425" s="655"/>
      <c r="U425" s="655"/>
      <c r="V425" s="655"/>
      <c r="W425" s="655"/>
      <c r="X425" s="655"/>
      <c r="Y425" s="655"/>
      <c r="Z425" s="656"/>
      <c r="AA425" s="39"/>
      <c r="BX425" s="219"/>
      <c r="BY425" s="219"/>
      <c r="BZ425" s="219"/>
      <c r="CA425" s="219"/>
      <c r="CB425" s="219"/>
      <c r="CC425" s="219"/>
      <c r="CD425" s="219"/>
      <c r="CE425" s="219"/>
    </row>
    <row r="426" spans="1:95" s="280" customFormat="1" ht="45" customHeight="1" x14ac:dyDescent="0.15">
      <c r="A426" s="326"/>
      <c r="B426" s="173" t="s">
        <v>402</v>
      </c>
      <c r="C426" s="136" t="s">
        <v>398</v>
      </c>
      <c r="D426" s="569"/>
      <c r="E426" s="570"/>
      <c r="F426" s="569"/>
      <c r="G426" s="570"/>
      <c r="H426" s="569"/>
      <c r="I426" s="570"/>
      <c r="J426" s="569"/>
      <c r="K426" s="570"/>
      <c r="L426" s="569"/>
      <c r="M426" s="570"/>
      <c r="N426" s="569"/>
      <c r="O426" s="570"/>
      <c r="P426" s="569"/>
      <c r="Q426" s="570"/>
      <c r="R426" s="569"/>
      <c r="S426" s="570"/>
      <c r="T426" s="569"/>
      <c r="U426" s="570"/>
      <c r="V426" s="569"/>
      <c r="W426" s="570"/>
      <c r="X426" s="34"/>
      <c r="Y426" s="30">
        <f>IF(OR(D426="s",F426="s",H426="s",J426="s",L426="s",N426="s",P426="s",R426="s",T426="s",V426="s"), 0, IF(OR(D426="a",F426="a",H426="a",J426="a",L426="a",N426="a",P426="a",R426="a",T426="a",V426="a"),Z426,0))</f>
        <v>0</v>
      </c>
      <c r="Z426" s="330">
        <f>IF(X426="na",0,10)</f>
        <v>10</v>
      </c>
      <c r="AA426" s="39">
        <f>IF(OR(COUNTIF(D433:W433,"a")+COUNTIF(D433:W433,"s")&gt;0),0,(COUNTIF(D426:W426,"a")+COUNTIF(D426:W426,"s")+COUNTIF(X426,"na")))</f>
        <v>0</v>
      </c>
      <c r="AB426" s="275"/>
      <c r="AC426" s="279"/>
      <c r="AD426" s="228"/>
      <c r="AE426" s="396"/>
      <c r="AF426" s="279"/>
      <c r="AG426" s="279"/>
      <c r="AH426" s="279"/>
      <c r="AI426" s="279"/>
      <c r="AJ426" s="279"/>
      <c r="AK426" s="279"/>
      <c r="AL426" s="279"/>
      <c r="AM426" s="279"/>
      <c r="AN426" s="279"/>
      <c r="AO426" s="279"/>
      <c r="AP426" s="279"/>
      <c r="AQ426" s="279"/>
      <c r="AR426" s="279"/>
      <c r="AS426" s="279"/>
      <c r="AT426" s="279"/>
      <c r="AU426" s="279"/>
      <c r="AV426" s="279"/>
      <c r="AW426" s="279"/>
      <c r="AX426" s="279"/>
      <c r="AY426" s="279"/>
      <c r="AZ426" s="279"/>
      <c r="BA426" s="279"/>
      <c r="BB426" s="279"/>
      <c r="BC426" s="279"/>
      <c r="BD426" s="279"/>
      <c r="BE426" s="279"/>
      <c r="BF426" s="279"/>
      <c r="BG426" s="279"/>
      <c r="BH426" s="279"/>
      <c r="BI426" s="279"/>
      <c r="BJ426" s="279"/>
      <c r="BK426" s="279"/>
      <c r="BL426" s="279"/>
      <c r="BM426" s="279"/>
      <c r="BN426" s="279"/>
      <c r="BO426" s="279"/>
      <c r="BP426" s="279"/>
      <c r="BQ426" s="279"/>
      <c r="BR426" s="279"/>
      <c r="BS426" s="279"/>
      <c r="BT426" s="279"/>
      <c r="BU426" s="279"/>
      <c r="BV426" s="279"/>
      <c r="BW426" s="279"/>
      <c r="BX426" s="279"/>
      <c r="BY426" s="279"/>
      <c r="BZ426" s="279"/>
      <c r="CA426" s="279"/>
      <c r="CB426" s="279"/>
      <c r="CC426" s="279"/>
      <c r="CD426" s="279"/>
      <c r="CE426" s="278"/>
      <c r="CF426" s="278"/>
      <c r="CG426" s="278"/>
      <c r="CH426" s="278"/>
      <c r="CI426" s="278"/>
      <c r="CJ426" s="278"/>
      <c r="CK426" s="278"/>
      <c r="CL426" s="278"/>
      <c r="CM426" s="278"/>
      <c r="CN426" s="278"/>
      <c r="CO426" s="278"/>
      <c r="CP426" s="278"/>
      <c r="CQ426" s="278"/>
    </row>
    <row r="427" spans="1:95" s="280" customFormat="1" ht="45" customHeight="1" x14ac:dyDescent="0.15">
      <c r="A427" s="326"/>
      <c r="B427" s="173" t="s">
        <v>403</v>
      </c>
      <c r="C427" s="136" t="s">
        <v>966</v>
      </c>
      <c r="D427" s="569"/>
      <c r="E427" s="570"/>
      <c r="F427" s="569"/>
      <c r="G427" s="570"/>
      <c r="H427" s="569"/>
      <c r="I427" s="570"/>
      <c r="J427" s="569"/>
      <c r="K427" s="570"/>
      <c r="L427" s="569"/>
      <c r="M427" s="570"/>
      <c r="N427" s="569"/>
      <c r="O427" s="570"/>
      <c r="P427" s="569"/>
      <c r="Q427" s="570"/>
      <c r="R427" s="569"/>
      <c r="S427" s="570"/>
      <c r="T427" s="569"/>
      <c r="U427" s="570"/>
      <c r="V427" s="569"/>
      <c r="W427" s="570"/>
      <c r="X427" s="322" t="str">
        <f>IF(X426="na","na","")</f>
        <v/>
      </c>
      <c r="Y427" s="30">
        <f>IF(OR(D427="s",F427="s",H427="s",J427="s",L427="s",N427="s",P427="s",R427="s",T427="s",V427="s"), 0, IF(OR(D427="a",F427="a",H427="a",J427="a",L427="a",N427="a",P427="a",R427="a",T427="a",V427="a"),Z427,0))</f>
        <v>0</v>
      </c>
      <c r="Z427" s="330">
        <f>IF(X427="na",0,5)</f>
        <v>5</v>
      </c>
      <c r="AA427" s="39">
        <f>IF(OR(COUNTIF(D433:W433,"a")+COUNTIF(D433:W433,"s")&gt;0),0,(COUNTIF(D427:W427,"a")+COUNTIF(D427:W427,"s")+COUNTIF(X427,"na")))</f>
        <v>0</v>
      </c>
      <c r="AB427" s="275"/>
      <c r="AC427" s="279"/>
      <c r="AD427" s="228"/>
      <c r="AE427" s="396"/>
      <c r="AF427" s="279"/>
      <c r="AG427" s="279"/>
      <c r="AH427" s="279"/>
      <c r="AI427" s="279"/>
      <c r="AJ427" s="279"/>
      <c r="AK427" s="279"/>
      <c r="AL427" s="279"/>
      <c r="AM427" s="279"/>
      <c r="AN427" s="279"/>
      <c r="AO427" s="279"/>
      <c r="AP427" s="279"/>
      <c r="AQ427" s="279"/>
      <c r="AR427" s="279"/>
      <c r="AS427" s="279"/>
      <c r="AT427" s="279"/>
      <c r="AU427" s="279"/>
      <c r="AV427" s="279"/>
      <c r="AW427" s="279"/>
      <c r="AX427" s="279"/>
      <c r="AY427" s="279"/>
      <c r="AZ427" s="279"/>
      <c r="BA427" s="279"/>
      <c r="BB427" s="279"/>
      <c r="BC427" s="279"/>
      <c r="BD427" s="279"/>
      <c r="BE427" s="279"/>
      <c r="BF427" s="279"/>
      <c r="BG427" s="279"/>
      <c r="BH427" s="279"/>
      <c r="BI427" s="279"/>
      <c r="BJ427" s="279"/>
      <c r="BK427" s="279"/>
      <c r="BL427" s="279"/>
      <c r="BM427" s="279"/>
      <c r="BN427" s="279"/>
      <c r="BO427" s="279"/>
      <c r="BP427" s="279"/>
      <c r="BQ427" s="279"/>
      <c r="BR427" s="279"/>
      <c r="BS427" s="279"/>
      <c r="BT427" s="279"/>
      <c r="BU427" s="279"/>
      <c r="BV427" s="279"/>
      <c r="BW427" s="279"/>
      <c r="BX427" s="279"/>
      <c r="BY427" s="279"/>
      <c r="BZ427" s="279"/>
      <c r="CA427" s="279"/>
      <c r="CB427" s="279"/>
      <c r="CC427" s="279"/>
      <c r="CD427" s="279"/>
      <c r="CE427" s="278"/>
      <c r="CF427" s="278"/>
      <c r="CG427" s="278"/>
      <c r="CH427" s="278"/>
      <c r="CI427" s="278"/>
      <c r="CJ427" s="278"/>
      <c r="CK427" s="278"/>
      <c r="CL427" s="278"/>
      <c r="CM427" s="278"/>
      <c r="CN427" s="278"/>
      <c r="CO427" s="278"/>
      <c r="CP427" s="278"/>
      <c r="CQ427" s="278"/>
    </row>
    <row r="428" spans="1:95" ht="30" customHeight="1" x14ac:dyDescent="0.2">
      <c r="A428" s="326"/>
      <c r="B428" s="176"/>
      <c r="C428" s="312" t="s">
        <v>967</v>
      </c>
      <c r="D428" s="657"/>
      <c r="E428" s="655"/>
      <c r="F428" s="655"/>
      <c r="G428" s="655"/>
      <c r="H428" s="655"/>
      <c r="I428" s="655"/>
      <c r="J428" s="655"/>
      <c r="K428" s="655"/>
      <c r="L428" s="655"/>
      <c r="M428" s="655"/>
      <c r="N428" s="655"/>
      <c r="O428" s="655"/>
      <c r="P428" s="655"/>
      <c r="Q428" s="655"/>
      <c r="R428" s="655"/>
      <c r="S428" s="655"/>
      <c r="T428" s="655"/>
      <c r="U428" s="655"/>
      <c r="V428" s="655"/>
      <c r="W428" s="655"/>
      <c r="X428" s="655"/>
      <c r="Y428" s="655"/>
      <c r="Z428" s="656"/>
      <c r="AA428" s="39"/>
      <c r="BX428" s="219"/>
      <c r="BY428" s="219"/>
      <c r="BZ428" s="219"/>
      <c r="CA428" s="219"/>
      <c r="CB428" s="219"/>
      <c r="CC428" s="219"/>
      <c r="CD428" s="219"/>
      <c r="CE428" s="219"/>
    </row>
    <row r="429" spans="1:95" s="280" customFormat="1" ht="67.7" customHeight="1" x14ac:dyDescent="0.15">
      <c r="A429" s="326"/>
      <c r="B429" s="173" t="s">
        <v>404</v>
      </c>
      <c r="C429" s="136" t="s">
        <v>968</v>
      </c>
      <c r="D429" s="569"/>
      <c r="E429" s="570"/>
      <c r="F429" s="569"/>
      <c r="G429" s="570"/>
      <c r="H429" s="569"/>
      <c r="I429" s="570"/>
      <c r="J429" s="569"/>
      <c r="K429" s="570"/>
      <c r="L429" s="569"/>
      <c r="M429" s="570"/>
      <c r="N429" s="569"/>
      <c r="O429" s="570"/>
      <c r="P429" s="569"/>
      <c r="Q429" s="570"/>
      <c r="R429" s="569"/>
      <c r="S429" s="570"/>
      <c r="T429" s="569"/>
      <c r="U429" s="570"/>
      <c r="V429" s="569"/>
      <c r="W429" s="570"/>
      <c r="X429" s="34"/>
      <c r="Y429" s="30">
        <f>IF(OR(D429="s",F429="s",H429="s",J429="s",L429="s",N429="s",P429="s",R429="s",T429="s",V429="s"), 0, IF(OR(D429="a",F429="a",H429="a",J429="a",L429="a",N429="a",P429="a",R429="a",T429="a",V429="a"),Z429,0))</f>
        <v>0</v>
      </c>
      <c r="Z429" s="330">
        <f>IF(X429="na",0,5)</f>
        <v>5</v>
      </c>
      <c r="AA429" s="39">
        <f>IF(OR(COUNTIF(D433:W433,"a")+COUNTIF(D433:W433,"s")&gt;0),0,(COUNTIF(D429:W429,"a")+COUNTIF(D429:W429,"s")+COUNTIF(X429,"na")))</f>
        <v>0</v>
      </c>
      <c r="AB429" s="275"/>
      <c r="AC429" s="279"/>
      <c r="AD429" s="228" t="s">
        <v>205</v>
      </c>
      <c r="AE429" s="396"/>
      <c r="AF429" s="279"/>
      <c r="AG429" s="279"/>
      <c r="AH429" s="279"/>
      <c r="AI429" s="279"/>
      <c r="AJ429" s="279"/>
      <c r="AK429" s="279"/>
      <c r="AL429" s="279"/>
      <c r="AM429" s="279"/>
      <c r="AN429" s="279"/>
      <c r="AO429" s="279"/>
      <c r="AP429" s="279"/>
      <c r="AQ429" s="279"/>
      <c r="AR429" s="279"/>
      <c r="AS429" s="279"/>
      <c r="AT429" s="279"/>
      <c r="AU429" s="279"/>
      <c r="AV429" s="279"/>
      <c r="AW429" s="279"/>
      <c r="AX429" s="279"/>
      <c r="AY429" s="279"/>
      <c r="AZ429" s="279"/>
      <c r="BA429" s="279"/>
      <c r="BB429" s="279"/>
      <c r="BC429" s="279"/>
      <c r="BD429" s="279"/>
      <c r="BE429" s="279"/>
      <c r="BF429" s="279"/>
      <c r="BG429" s="279"/>
      <c r="BH429" s="279"/>
      <c r="BI429" s="279"/>
      <c r="BJ429" s="279"/>
      <c r="BK429" s="279"/>
      <c r="BL429" s="279"/>
      <c r="BM429" s="279"/>
      <c r="BN429" s="279"/>
      <c r="BO429" s="279"/>
      <c r="BP429" s="279"/>
      <c r="BQ429" s="279"/>
      <c r="BR429" s="279"/>
      <c r="BS429" s="279"/>
      <c r="BT429" s="279"/>
      <c r="BU429" s="279"/>
      <c r="BV429" s="279"/>
      <c r="BW429" s="279"/>
      <c r="BX429" s="279"/>
      <c r="BY429" s="279"/>
      <c r="BZ429" s="279"/>
      <c r="CA429" s="279"/>
      <c r="CB429" s="279"/>
      <c r="CC429" s="279"/>
      <c r="CD429" s="279"/>
      <c r="CE429" s="278"/>
      <c r="CF429" s="278"/>
      <c r="CG429" s="278"/>
      <c r="CH429" s="278"/>
      <c r="CI429" s="278"/>
      <c r="CJ429" s="278"/>
      <c r="CK429" s="278"/>
      <c r="CL429" s="278"/>
      <c r="CM429" s="278"/>
      <c r="CN429" s="278"/>
      <c r="CO429" s="278"/>
      <c r="CP429" s="278"/>
      <c r="CQ429" s="278"/>
    </row>
    <row r="430" spans="1:95" s="280" customFormat="1" ht="88.5" customHeight="1" x14ac:dyDescent="0.2">
      <c r="A430" s="326"/>
      <c r="B430" s="173" t="s">
        <v>405</v>
      </c>
      <c r="C430" s="136" t="s">
        <v>969</v>
      </c>
      <c r="D430" s="569"/>
      <c r="E430" s="570"/>
      <c r="F430" s="569"/>
      <c r="G430" s="570"/>
      <c r="H430" s="569"/>
      <c r="I430" s="570"/>
      <c r="J430" s="569"/>
      <c r="K430" s="570"/>
      <c r="L430" s="569"/>
      <c r="M430" s="570"/>
      <c r="N430" s="569"/>
      <c r="O430" s="570"/>
      <c r="P430" s="569"/>
      <c r="Q430" s="570"/>
      <c r="R430" s="569"/>
      <c r="S430" s="570"/>
      <c r="T430" s="569"/>
      <c r="U430" s="570"/>
      <c r="V430" s="569"/>
      <c r="W430" s="570"/>
      <c r="X430" s="287"/>
      <c r="Y430" s="30">
        <f>IF(OR(D430="s",F430="s",H430="s",J430="s",L430="s",N430="s",P430="s",R430="s",T430="s",V430="s"), 0, IF(OR(D430="a",F430="a",H430="a",J430="a",L430="a",N430="a",P430="a",R430="a",T430="a",V430="a"),Z430,0))</f>
        <v>0</v>
      </c>
      <c r="Z430" s="330">
        <v>10</v>
      </c>
      <c r="AA430" s="39">
        <f>IF((COUNTIF(D430:W430,"a")+COUNTIF(D430:W430,"s"))&gt;0,IF((COUNTIF(D433:W433,"a")+COUNTIF(D433:W433,"s"))&gt;0,0,COUNTIF(D430:W430,"a")+COUNTIF(D430:W430,"s")), COUNTIF(D430:W430,"a")+COUNTIF(D430:W430,"s"))</f>
        <v>0</v>
      </c>
      <c r="AB430" s="275"/>
      <c r="AC430" s="279"/>
      <c r="AD430" s="228"/>
      <c r="AE430" s="396"/>
      <c r="AF430" s="279"/>
      <c r="AG430" s="279"/>
      <c r="AH430" s="279"/>
      <c r="AI430" s="279"/>
      <c r="AJ430" s="279"/>
      <c r="AK430" s="279"/>
      <c r="AL430" s="279"/>
      <c r="AM430" s="279"/>
      <c r="AN430" s="279"/>
      <c r="AO430" s="279"/>
      <c r="AP430" s="279"/>
      <c r="AQ430" s="279"/>
      <c r="AR430" s="279"/>
      <c r="AS430" s="279"/>
      <c r="AT430" s="279"/>
      <c r="AU430" s="279"/>
      <c r="AV430" s="279"/>
      <c r="AW430" s="279"/>
      <c r="AX430" s="279"/>
      <c r="AY430" s="279"/>
      <c r="AZ430" s="279"/>
      <c r="BA430" s="279"/>
      <c r="BB430" s="279"/>
      <c r="BC430" s="279"/>
      <c r="BD430" s="279"/>
      <c r="BE430" s="279"/>
      <c r="BF430" s="279"/>
      <c r="BG430" s="279"/>
      <c r="BH430" s="279"/>
      <c r="BI430" s="279"/>
      <c r="BJ430" s="279"/>
      <c r="BK430" s="279"/>
      <c r="BL430" s="279"/>
      <c r="BM430" s="279"/>
      <c r="BN430" s="279"/>
      <c r="BO430" s="279"/>
      <c r="BP430" s="279"/>
      <c r="BQ430" s="279"/>
      <c r="BR430" s="279"/>
      <c r="BS430" s="279"/>
      <c r="BT430" s="279"/>
      <c r="BU430" s="279"/>
      <c r="BV430" s="279"/>
      <c r="BW430" s="279"/>
      <c r="BX430" s="279"/>
      <c r="BY430" s="279"/>
      <c r="BZ430" s="279"/>
      <c r="CA430" s="279"/>
      <c r="CB430" s="279"/>
      <c r="CC430" s="279"/>
      <c r="CD430" s="279"/>
      <c r="CE430" s="278"/>
      <c r="CF430" s="278"/>
      <c r="CG430" s="278"/>
      <c r="CH430" s="278"/>
      <c r="CI430" s="278"/>
      <c r="CJ430" s="278"/>
      <c r="CK430" s="278"/>
      <c r="CL430" s="278"/>
      <c r="CM430" s="278"/>
      <c r="CN430" s="278"/>
      <c r="CO430" s="278"/>
      <c r="CP430" s="278"/>
      <c r="CQ430" s="278"/>
    </row>
    <row r="431" spans="1:95" s="280" customFormat="1" ht="67.7" customHeight="1" x14ac:dyDescent="0.2">
      <c r="A431" s="326"/>
      <c r="B431" s="173" t="s">
        <v>406</v>
      </c>
      <c r="C431" s="136" t="s">
        <v>970</v>
      </c>
      <c r="D431" s="606"/>
      <c r="E431" s="607"/>
      <c r="F431" s="606"/>
      <c r="G431" s="607"/>
      <c r="H431" s="606"/>
      <c r="I431" s="607"/>
      <c r="J431" s="606"/>
      <c r="K431" s="607"/>
      <c r="L431" s="606"/>
      <c r="M431" s="607"/>
      <c r="N431" s="606"/>
      <c r="O431" s="607"/>
      <c r="P431" s="606"/>
      <c r="Q431" s="607"/>
      <c r="R431" s="606"/>
      <c r="S431" s="607"/>
      <c r="T431" s="606"/>
      <c r="U431" s="607"/>
      <c r="V431" s="606"/>
      <c r="W431" s="607"/>
      <c r="X431" s="322" t="str">
        <f>IF(X429="na","na","")</f>
        <v/>
      </c>
      <c r="Y431" s="30">
        <f>IF(OR(D431="s",F431="s",H431="s",J431="s",L431="s",N431="s",P431="s",R431="s",T431="s",V431="s"), 0, IF(OR(D431="a",F431="a",H431="a",J431="a",L431="a",N431="a",P431="a",R431="a",T431="a",V431="a"),Z431,0))</f>
        <v>0</v>
      </c>
      <c r="Z431" s="330">
        <f>IF(X431="na",0,5)</f>
        <v>5</v>
      </c>
      <c r="AA431" s="39">
        <f>IF(OR(COUNTIF(D433:W433,"a")+COUNTIF(D433:W433,"s")&gt;0),0,(COUNTIF(D431:W431,"a")+COUNTIF(D431:W431,"s")+COUNTIF(X431,"na")))</f>
        <v>0</v>
      </c>
      <c r="AB431" s="275"/>
      <c r="AC431" s="279"/>
      <c r="AD431" s="228" t="s">
        <v>205</v>
      </c>
      <c r="AE431" s="396"/>
      <c r="AF431" s="279"/>
      <c r="AG431" s="279"/>
      <c r="AH431" s="279"/>
      <c r="AI431" s="279"/>
      <c r="AJ431" s="279"/>
      <c r="AK431" s="279"/>
      <c r="AL431" s="279"/>
      <c r="AM431" s="279"/>
      <c r="AN431" s="279"/>
      <c r="AO431" s="279"/>
      <c r="AP431" s="279"/>
      <c r="AQ431" s="279"/>
      <c r="AR431" s="279"/>
      <c r="AS431" s="279"/>
      <c r="AT431" s="279"/>
      <c r="AU431" s="279"/>
      <c r="AV431" s="279"/>
      <c r="AW431" s="279"/>
      <c r="AX431" s="279"/>
      <c r="AY431" s="279"/>
      <c r="AZ431" s="279"/>
      <c r="BA431" s="279"/>
      <c r="BB431" s="279"/>
      <c r="BC431" s="279"/>
      <c r="BD431" s="279"/>
      <c r="BE431" s="279"/>
      <c r="BF431" s="279"/>
      <c r="BG431" s="279"/>
      <c r="BH431" s="279"/>
      <c r="BI431" s="279"/>
      <c r="BJ431" s="279"/>
      <c r="BK431" s="279"/>
      <c r="BL431" s="279"/>
      <c r="BM431" s="279"/>
      <c r="BN431" s="279"/>
      <c r="BO431" s="279"/>
      <c r="BP431" s="279"/>
      <c r="BQ431" s="279"/>
      <c r="BR431" s="279"/>
      <c r="BS431" s="279"/>
      <c r="BT431" s="279"/>
      <c r="BU431" s="279"/>
      <c r="BV431" s="279"/>
      <c r="BW431" s="279"/>
      <c r="BX431" s="279"/>
      <c r="BY431" s="279"/>
      <c r="BZ431" s="279"/>
      <c r="CA431" s="279"/>
      <c r="CB431" s="279"/>
      <c r="CC431" s="279"/>
      <c r="CD431" s="279"/>
      <c r="CE431" s="278"/>
      <c r="CF431" s="278"/>
      <c r="CG431" s="278"/>
      <c r="CH431" s="278"/>
      <c r="CI431" s="278"/>
      <c r="CJ431" s="278"/>
      <c r="CK431" s="278"/>
      <c r="CL431" s="278"/>
      <c r="CM431" s="278"/>
      <c r="CN431" s="278"/>
      <c r="CO431" s="278"/>
      <c r="CP431" s="278"/>
      <c r="CQ431" s="278"/>
    </row>
    <row r="432" spans="1:95" ht="30" customHeight="1" x14ac:dyDescent="0.2">
      <c r="A432" s="326"/>
      <c r="B432" s="270"/>
      <c r="C432" s="122" t="s">
        <v>971</v>
      </c>
      <c r="D432" s="691"/>
      <c r="E432" s="692"/>
      <c r="F432" s="693"/>
      <c r="G432" s="693"/>
      <c r="H432" s="693"/>
      <c r="I432" s="693"/>
      <c r="J432" s="693"/>
      <c r="K432" s="693"/>
      <c r="L432" s="693"/>
      <c r="M432" s="693"/>
      <c r="N432" s="693"/>
      <c r="O432" s="693"/>
      <c r="P432" s="693"/>
      <c r="Q432" s="693"/>
      <c r="R432" s="693"/>
      <c r="S432" s="693"/>
      <c r="T432" s="693"/>
      <c r="U432" s="693"/>
      <c r="V432" s="693"/>
      <c r="W432" s="693"/>
      <c r="X432" s="693"/>
      <c r="Y432" s="693"/>
      <c r="Z432" s="694"/>
      <c r="AA432" s="39"/>
      <c r="AD432" s="228"/>
      <c r="BX432" s="219"/>
      <c r="BY432" s="219"/>
      <c r="BZ432" s="219"/>
      <c r="CA432" s="219"/>
      <c r="CB432" s="219"/>
      <c r="CC432" s="219"/>
      <c r="CD432" s="219"/>
      <c r="CE432" s="219"/>
      <c r="CF432" s="219"/>
      <c r="CG432" s="47"/>
      <c r="CH432" s="47"/>
      <c r="CI432" s="47"/>
      <c r="CJ432" s="47"/>
      <c r="CK432" s="47"/>
      <c r="CL432" s="47"/>
      <c r="CM432" s="47"/>
    </row>
    <row r="433" spans="1:95" s="280" customFormat="1" ht="27.95" customHeight="1" thickBot="1" x14ac:dyDescent="0.2">
      <c r="A433" s="326"/>
      <c r="B433" s="173" t="s">
        <v>275</v>
      </c>
      <c r="C433" s="136" t="s">
        <v>347</v>
      </c>
      <c r="D433" s="569"/>
      <c r="E433" s="570"/>
      <c r="F433" s="569"/>
      <c r="G433" s="570"/>
      <c r="H433" s="569"/>
      <c r="I433" s="570"/>
      <c r="J433" s="569"/>
      <c r="K433" s="570"/>
      <c r="L433" s="569"/>
      <c r="M433" s="570"/>
      <c r="N433" s="569"/>
      <c r="O433" s="570"/>
      <c r="P433" s="569"/>
      <c r="Q433" s="570"/>
      <c r="R433" s="569"/>
      <c r="S433" s="570"/>
      <c r="T433" s="569"/>
      <c r="U433" s="570"/>
      <c r="V433" s="569"/>
      <c r="W433" s="570"/>
      <c r="X433" s="518"/>
      <c r="Y433" s="519">
        <f>IF(OR(D433="s",F433="s",H433="s",J433="s",L433="s",N433="s",P433="s",R433="s",T433="s",V433="s"), 0, IF(OR(D433="a",F433="a",H433="a",J433="a",L433="a",N433="a",P433="a",R433="a",T433="a",V433="a"),Z433,0))</f>
        <v>0</v>
      </c>
      <c r="Z433" s="330">
        <v>50</v>
      </c>
      <c r="AA433" s="39">
        <f>IF(OR(COUNTIF(D421:W431,"a")+COUNTIF(D421:W431,"s")+COUNTIF(X421:X431,"na")&gt;0),0,(COUNTIF(D433:W433,"a")+COUNTIF(D433:W433,"s")))</f>
        <v>0</v>
      </c>
      <c r="AB433" s="275"/>
      <c r="AC433" s="279"/>
      <c r="AD433" s="228"/>
      <c r="AE433" s="396"/>
      <c r="AF433" s="279"/>
      <c r="AG433" s="279"/>
      <c r="AH433" s="279"/>
      <c r="AI433" s="279"/>
      <c r="AJ433" s="279"/>
      <c r="AK433" s="279"/>
      <c r="AL433" s="279"/>
      <c r="AM433" s="279"/>
      <c r="AN433" s="279"/>
      <c r="AO433" s="279"/>
      <c r="AP433" s="279"/>
      <c r="AQ433" s="279"/>
      <c r="AR433" s="279"/>
      <c r="AS433" s="279"/>
      <c r="AT433" s="279"/>
      <c r="AU433" s="279"/>
      <c r="AV433" s="279"/>
      <c r="AW433" s="279"/>
      <c r="AX433" s="279"/>
      <c r="AY433" s="279"/>
      <c r="AZ433" s="279"/>
      <c r="BA433" s="279"/>
      <c r="BB433" s="279"/>
      <c r="BC433" s="279"/>
      <c r="BD433" s="279"/>
      <c r="BE433" s="279"/>
      <c r="BF433" s="279"/>
      <c r="BG433" s="279"/>
      <c r="BH433" s="279"/>
      <c r="BI433" s="279"/>
      <c r="BJ433" s="279"/>
      <c r="BK433" s="279"/>
      <c r="BL433" s="279"/>
      <c r="BM433" s="279"/>
      <c r="BN433" s="279"/>
      <c r="BO433" s="279"/>
      <c r="BP433" s="279"/>
      <c r="BQ433" s="279"/>
      <c r="BR433" s="279"/>
      <c r="BS433" s="279"/>
      <c r="BT433" s="279"/>
      <c r="BU433" s="279"/>
      <c r="BV433" s="279"/>
      <c r="BW433" s="279"/>
      <c r="BX433" s="279"/>
      <c r="BY433" s="279"/>
      <c r="BZ433" s="279"/>
      <c r="CA433" s="279"/>
      <c r="CB433" s="279"/>
      <c r="CC433" s="279"/>
      <c r="CD433" s="279"/>
      <c r="CE433" s="278"/>
      <c r="CF433" s="278"/>
      <c r="CG433" s="278"/>
      <c r="CH433" s="278"/>
      <c r="CI433" s="278"/>
      <c r="CJ433" s="278"/>
      <c r="CK433" s="278"/>
      <c r="CL433" s="278"/>
      <c r="CM433" s="278"/>
      <c r="CN433" s="278"/>
      <c r="CO433" s="278"/>
      <c r="CP433" s="278"/>
      <c r="CQ433" s="278"/>
    </row>
    <row r="434" spans="1:95" s="280" customFormat="1" ht="21" customHeight="1" thickTop="1" thickBot="1" x14ac:dyDescent="0.25">
      <c r="A434" s="326"/>
      <c r="B434" s="177"/>
      <c r="C434" s="110"/>
      <c r="D434" s="629" t="s">
        <v>436</v>
      </c>
      <c r="E434" s="641"/>
      <c r="F434" s="641"/>
      <c r="G434" s="641"/>
      <c r="H434" s="641"/>
      <c r="I434" s="641"/>
      <c r="J434" s="641"/>
      <c r="K434" s="641"/>
      <c r="L434" s="641"/>
      <c r="M434" s="641"/>
      <c r="N434" s="641"/>
      <c r="O434" s="641"/>
      <c r="P434" s="641"/>
      <c r="Q434" s="641"/>
      <c r="R434" s="641"/>
      <c r="S434" s="641"/>
      <c r="T434" s="641"/>
      <c r="U434" s="641"/>
      <c r="V434" s="641"/>
      <c r="W434" s="641"/>
      <c r="X434" s="670"/>
      <c r="Y434" s="288">
        <f>SUM(Y421:Y433)</f>
        <v>0</v>
      </c>
      <c r="Z434" s="331">
        <f>SUM(Z421:Z431)</f>
        <v>50</v>
      </c>
      <c r="AA434" s="207"/>
      <c r="AB434" s="278"/>
      <c r="AC434" s="279"/>
      <c r="AD434" s="228"/>
      <c r="AE434" s="279"/>
      <c r="AF434" s="279"/>
      <c r="AG434" s="279"/>
      <c r="AH434" s="279"/>
      <c r="AI434" s="279"/>
      <c r="AJ434" s="279"/>
      <c r="AK434" s="279"/>
      <c r="AL434" s="279"/>
      <c r="AM434" s="279"/>
      <c r="AN434" s="279"/>
      <c r="AO434" s="279"/>
      <c r="AP434" s="279"/>
      <c r="AQ434" s="279"/>
      <c r="AR434" s="279"/>
      <c r="AS434" s="279"/>
      <c r="AT434" s="279"/>
      <c r="AU434" s="279"/>
      <c r="AV434" s="279"/>
      <c r="AW434" s="279"/>
      <c r="AX434" s="279"/>
      <c r="AY434" s="279"/>
      <c r="AZ434" s="279"/>
      <c r="BA434" s="279"/>
      <c r="BB434" s="279"/>
      <c r="BC434" s="279"/>
      <c r="BD434" s="279"/>
      <c r="BE434" s="279"/>
      <c r="BF434" s="279"/>
      <c r="BG434" s="279"/>
      <c r="BH434" s="279"/>
      <c r="BI434" s="279"/>
      <c r="BJ434" s="279"/>
      <c r="BK434" s="279"/>
      <c r="BL434" s="279"/>
      <c r="BM434" s="279"/>
      <c r="BN434" s="279"/>
      <c r="BO434" s="279"/>
      <c r="BP434" s="279"/>
      <c r="BQ434" s="279"/>
      <c r="BR434" s="279"/>
      <c r="BS434" s="279"/>
      <c r="BT434" s="279"/>
      <c r="BU434" s="279"/>
      <c r="BV434" s="279"/>
      <c r="BW434" s="279"/>
      <c r="BX434" s="279"/>
      <c r="BY434" s="279"/>
      <c r="BZ434" s="279"/>
      <c r="CA434" s="279"/>
      <c r="CB434" s="279"/>
      <c r="CC434" s="279"/>
      <c r="CD434" s="279"/>
      <c r="CE434" s="278"/>
      <c r="CF434" s="278"/>
      <c r="CG434" s="278"/>
      <c r="CH434" s="278"/>
      <c r="CI434" s="278"/>
      <c r="CJ434" s="278"/>
      <c r="CK434" s="278"/>
      <c r="CL434" s="278"/>
      <c r="CM434" s="278"/>
      <c r="CN434" s="278"/>
      <c r="CO434" s="278"/>
      <c r="CP434" s="278"/>
      <c r="CQ434" s="278"/>
    </row>
    <row r="435" spans="1:95" s="280" customFormat="1" ht="21" customHeight="1" thickBot="1" x14ac:dyDescent="0.25">
      <c r="A435" s="324"/>
      <c r="B435" s="289"/>
      <c r="C435" s="146"/>
      <c r="D435" s="632"/>
      <c r="E435" s="633"/>
      <c r="F435" s="688">
        <f>IF(AND(X421="na",X424="na",X429="na"),0,IF(AND(X421="na",X424="na"),10,IF(AND(X421="na",X429="na"),5,IF(AND(X424="na",X429="na"),5,IF(X421="na",15,IF(X424="na",15,IF(X429="na",10,20)))))))</f>
        <v>20</v>
      </c>
      <c r="G435" s="689"/>
      <c r="H435" s="689"/>
      <c r="I435" s="689"/>
      <c r="J435" s="689"/>
      <c r="K435" s="689"/>
      <c r="L435" s="689"/>
      <c r="M435" s="689"/>
      <c r="N435" s="689"/>
      <c r="O435" s="689"/>
      <c r="P435" s="689"/>
      <c r="Q435" s="689"/>
      <c r="R435" s="689"/>
      <c r="S435" s="689"/>
      <c r="T435" s="689"/>
      <c r="U435" s="689"/>
      <c r="V435" s="689"/>
      <c r="W435" s="689"/>
      <c r="X435" s="689"/>
      <c r="Y435" s="689"/>
      <c r="Z435" s="690"/>
      <c r="AA435" s="207"/>
      <c r="AB435" s="278"/>
      <c r="AC435" s="279"/>
      <c r="AD435" s="228"/>
      <c r="AE435" s="279"/>
      <c r="AF435" s="279"/>
      <c r="AG435" s="279"/>
      <c r="AH435" s="279"/>
      <c r="AI435" s="279"/>
      <c r="AJ435" s="279"/>
      <c r="AK435" s="279"/>
      <c r="AL435" s="279"/>
      <c r="AM435" s="279"/>
      <c r="AN435" s="279"/>
      <c r="AO435" s="279"/>
      <c r="AP435" s="279"/>
      <c r="AQ435" s="279"/>
      <c r="AR435" s="279"/>
      <c r="AS435" s="279"/>
      <c r="AT435" s="279"/>
      <c r="AU435" s="279"/>
      <c r="AV435" s="279"/>
      <c r="AW435" s="279"/>
      <c r="AX435" s="279"/>
      <c r="AY435" s="279"/>
      <c r="AZ435" s="279"/>
      <c r="BA435" s="279"/>
      <c r="BB435" s="279"/>
      <c r="BC435" s="279"/>
      <c r="BD435" s="279"/>
      <c r="BE435" s="279"/>
      <c r="BF435" s="279"/>
      <c r="BG435" s="279"/>
      <c r="BH435" s="279"/>
      <c r="BI435" s="279"/>
      <c r="BJ435" s="279"/>
      <c r="BK435" s="279"/>
      <c r="BL435" s="279"/>
      <c r="BM435" s="279"/>
      <c r="BN435" s="279"/>
      <c r="BO435" s="279"/>
      <c r="BP435" s="279"/>
      <c r="BQ435" s="279"/>
      <c r="BR435" s="279"/>
      <c r="BS435" s="279"/>
      <c r="BT435" s="279"/>
      <c r="BU435" s="279"/>
      <c r="BV435" s="279"/>
      <c r="BW435" s="279"/>
      <c r="BX435" s="279"/>
      <c r="BY435" s="279"/>
      <c r="BZ435" s="279"/>
      <c r="CA435" s="279"/>
      <c r="CB435" s="279"/>
      <c r="CC435" s="279"/>
      <c r="CD435" s="279"/>
      <c r="CE435" s="278"/>
      <c r="CF435" s="278"/>
      <c r="CG435" s="278"/>
      <c r="CH435" s="278"/>
      <c r="CI435" s="278"/>
      <c r="CJ435" s="278"/>
      <c r="CK435" s="278"/>
      <c r="CL435" s="278"/>
      <c r="CM435" s="278"/>
      <c r="CN435" s="278"/>
      <c r="CO435" s="278"/>
      <c r="CP435" s="278"/>
      <c r="CQ435" s="278"/>
    </row>
    <row r="436" spans="1:95" s="280" customFormat="1" ht="30" customHeight="1" thickBot="1" x14ac:dyDescent="0.25">
      <c r="A436" s="316"/>
      <c r="B436" s="359" t="s">
        <v>348</v>
      </c>
      <c r="C436" s="356" t="s">
        <v>349</v>
      </c>
      <c r="D436" s="290"/>
      <c r="E436" s="291"/>
      <c r="F436" s="254" t="s">
        <v>435</v>
      </c>
      <c r="G436" s="357"/>
      <c r="H436" s="160" t="s">
        <v>435</v>
      </c>
      <c r="I436" s="358"/>
      <c r="J436" s="163" t="s">
        <v>435</v>
      </c>
      <c r="K436" s="357"/>
      <c r="L436" s="160"/>
      <c r="M436" s="161"/>
      <c r="N436" s="160" t="s">
        <v>435</v>
      </c>
      <c r="O436" s="293"/>
      <c r="P436" s="160"/>
      <c r="Q436" s="291"/>
      <c r="R436" s="292"/>
      <c r="S436" s="293"/>
      <c r="T436" s="290"/>
      <c r="U436" s="291"/>
      <c r="V436" s="292"/>
      <c r="W436" s="293"/>
      <c r="X436" s="295"/>
      <c r="Y436" s="295"/>
      <c r="Z436" s="327"/>
      <c r="AA436" s="207"/>
      <c r="AB436" s="278"/>
      <c r="AC436" s="279"/>
      <c r="AD436" s="228"/>
      <c r="AE436" s="279"/>
      <c r="AF436" s="279"/>
      <c r="AG436" s="279"/>
      <c r="AH436" s="279"/>
      <c r="AI436" s="279"/>
      <c r="AJ436" s="279"/>
      <c r="AK436" s="279"/>
      <c r="AL436" s="279"/>
      <c r="AM436" s="279"/>
      <c r="AN436" s="279"/>
      <c r="AO436" s="279"/>
      <c r="AP436" s="279"/>
      <c r="AQ436" s="279"/>
      <c r="AR436" s="279"/>
      <c r="AS436" s="279"/>
      <c r="AT436" s="279"/>
      <c r="AU436" s="279"/>
      <c r="AV436" s="279"/>
      <c r="AW436" s="279"/>
      <c r="AX436" s="279"/>
      <c r="AY436" s="279"/>
      <c r="AZ436" s="279"/>
      <c r="BA436" s="279"/>
      <c r="BB436" s="279"/>
      <c r="BC436" s="279"/>
      <c r="BD436" s="279"/>
      <c r="BE436" s="279"/>
      <c r="BF436" s="279"/>
      <c r="BG436" s="279"/>
      <c r="BH436" s="279"/>
      <c r="BI436" s="279"/>
      <c r="BJ436" s="279"/>
      <c r="BK436" s="279"/>
      <c r="BL436" s="279"/>
      <c r="BM436" s="279"/>
      <c r="BN436" s="279"/>
      <c r="BO436" s="279"/>
      <c r="BP436" s="279"/>
      <c r="BQ436" s="279"/>
      <c r="BR436" s="279"/>
      <c r="BS436" s="279"/>
      <c r="BT436" s="279"/>
      <c r="BU436" s="279"/>
      <c r="BV436" s="279"/>
      <c r="BW436" s="279"/>
      <c r="BX436" s="279"/>
      <c r="BY436" s="279"/>
      <c r="BZ436" s="279"/>
      <c r="CA436" s="279"/>
      <c r="CB436" s="279"/>
      <c r="CC436" s="279"/>
      <c r="CD436" s="279"/>
      <c r="CE436" s="278"/>
      <c r="CF436" s="278"/>
      <c r="CG436" s="278"/>
      <c r="CH436" s="278"/>
      <c r="CI436" s="278"/>
      <c r="CJ436" s="278"/>
      <c r="CK436" s="278"/>
      <c r="CL436" s="278"/>
      <c r="CM436" s="278"/>
      <c r="CN436" s="278"/>
      <c r="CO436" s="278"/>
      <c r="CP436" s="278"/>
      <c r="CQ436" s="278"/>
    </row>
    <row r="437" spans="1:95" s="280" customFormat="1" ht="45" customHeight="1" x14ac:dyDescent="0.2">
      <c r="A437" s="326"/>
      <c r="B437" s="172" t="s">
        <v>350</v>
      </c>
      <c r="C437" s="100" t="s">
        <v>351</v>
      </c>
      <c r="D437" s="649"/>
      <c r="E437" s="650"/>
      <c r="F437" s="649"/>
      <c r="G437" s="650"/>
      <c r="H437" s="649"/>
      <c r="I437" s="650"/>
      <c r="J437" s="649"/>
      <c r="K437" s="650"/>
      <c r="L437" s="649"/>
      <c r="M437" s="650"/>
      <c r="N437" s="649"/>
      <c r="O437" s="650"/>
      <c r="P437" s="649"/>
      <c r="Q437" s="650"/>
      <c r="R437" s="649"/>
      <c r="S437" s="650"/>
      <c r="T437" s="649"/>
      <c r="U437" s="650"/>
      <c r="V437" s="649"/>
      <c r="W437" s="650"/>
      <c r="X437" s="287"/>
      <c r="Y437" s="169">
        <f t="shared" ref="Y437:Y440" si="58">IF(OR(D437="s",F437="s",H437="s",J437="s",L437="s",N437="s",P437="s",R437="s",T437="s",V437="s"), 0, IF(OR(D437="a",F437="a",H437="a",J437="a",L437="a",N437="a",P437="a",R437="a",T437="a",V437="a"),Z437,0))</f>
        <v>0</v>
      </c>
      <c r="Z437" s="333">
        <v>5</v>
      </c>
      <c r="AA437" s="207">
        <f t="shared" ref="AA437:AA440" si="59">COUNTIF(D437:W437,"a")+COUNTIF(D437:W437,"s")</f>
        <v>0</v>
      </c>
      <c r="AB437" s="388"/>
      <c r="AC437" s="279"/>
      <c r="AD437" s="228"/>
      <c r="AE437" s="396"/>
      <c r="AF437" s="279"/>
      <c r="AG437" s="279"/>
      <c r="AH437" s="279"/>
      <c r="AI437" s="279"/>
      <c r="AJ437" s="279"/>
      <c r="AK437" s="279"/>
      <c r="AL437" s="279"/>
      <c r="AM437" s="279"/>
      <c r="AN437" s="279"/>
      <c r="AO437" s="279"/>
      <c r="AP437" s="279"/>
      <c r="AQ437" s="279"/>
      <c r="AR437" s="279"/>
      <c r="AS437" s="279"/>
      <c r="AT437" s="279"/>
      <c r="AU437" s="279"/>
      <c r="AV437" s="279"/>
      <c r="AW437" s="279"/>
      <c r="AX437" s="279"/>
      <c r="AY437" s="279"/>
      <c r="AZ437" s="279"/>
      <c r="BA437" s="279"/>
      <c r="BB437" s="279"/>
      <c r="BC437" s="279"/>
      <c r="BD437" s="279"/>
      <c r="BE437" s="279"/>
      <c r="BF437" s="279"/>
      <c r="BG437" s="279"/>
      <c r="BH437" s="279"/>
      <c r="BI437" s="279"/>
      <c r="BJ437" s="279"/>
      <c r="BK437" s="279"/>
      <c r="BL437" s="279"/>
      <c r="BM437" s="279"/>
      <c r="BN437" s="279"/>
      <c r="BO437" s="279"/>
      <c r="BP437" s="279"/>
      <c r="BQ437" s="279"/>
      <c r="BR437" s="279"/>
      <c r="BS437" s="279"/>
      <c r="BT437" s="279"/>
      <c r="BU437" s="279"/>
      <c r="BV437" s="279"/>
      <c r="BW437" s="279"/>
      <c r="BX437" s="279"/>
      <c r="BY437" s="279"/>
      <c r="BZ437" s="279"/>
      <c r="CA437" s="279"/>
      <c r="CB437" s="279"/>
      <c r="CC437" s="279"/>
      <c r="CD437" s="279"/>
      <c r="CE437" s="278"/>
      <c r="CF437" s="278"/>
      <c r="CG437" s="278"/>
      <c r="CH437" s="278"/>
      <c r="CI437" s="278"/>
      <c r="CJ437" s="278"/>
      <c r="CK437" s="278"/>
      <c r="CL437" s="278"/>
      <c r="CM437" s="278"/>
      <c r="CN437" s="278"/>
      <c r="CO437" s="278"/>
      <c r="CP437" s="278"/>
      <c r="CQ437" s="278"/>
    </row>
    <row r="438" spans="1:95" s="280" customFormat="1" ht="45" customHeight="1" x14ac:dyDescent="0.2">
      <c r="A438" s="326"/>
      <c r="B438" s="173" t="s">
        <v>352</v>
      </c>
      <c r="C438" s="136" t="s">
        <v>353</v>
      </c>
      <c r="D438" s="606"/>
      <c r="E438" s="607"/>
      <c r="F438" s="606"/>
      <c r="G438" s="607"/>
      <c r="H438" s="606"/>
      <c r="I438" s="607"/>
      <c r="J438" s="606"/>
      <c r="K438" s="607"/>
      <c r="L438" s="606"/>
      <c r="M438" s="607"/>
      <c r="N438" s="606"/>
      <c r="O438" s="607"/>
      <c r="P438" s="606"/>
      <c r="Q438" s="607"/>
      <c r="R438" s="606"/>
      <c r="S438" s="607"/>
      <c r="T438" s="606"/>
      <c r="U438" s="607"/>
      <c r="V438" s="606"/>
      <c r="W438" s="607"/>
      <c r="X438" s="287"/>
      <c r="Y438" s="169">
        <f t="shared" si="58"/>
        <v>0</v>
      </c>
      <c r="Z438" s="330">
        <v>5</v>
      </c>
      <c r="AA438" s="207">
        <f t="shared" si="59"/>
        <v>0</v>
      </c>
      <c r="AB438" s="388"/>
      <c r="AC438" s="279"/>
      <c r="AD438" s="228" t="s">
        <v>205</v>
      </c>
      <c r="AE438" s="396"/>
      <c r="AF438" s="279"/>
      <c r="AG438" s="279"/>
      <c r="AH438" s="279"/>
      <c r="AI438" s="279"/>
      <c r="AJ438" s="279"/>
      <c r="AK438" s="279"/>
      <c r="AL438" s="279"/>
      <c r="AM438" s="279"/>
      <c r="AN438" s="279"/>
      <c r="AO438" s="279"/>
      <c r="AP438" s="279"/>
      <c r="AQ438" s="279"/>
      <c r="AR438" s="279"/>
      <c r="AS438" s="279"/>
      <c r="AT438" s="279"/>
      <c r="AU438" s="279"/>
      <c r="AV438" s="279"/>
      <c r="AW438" s="279"/>
      <c r="AX438" s="279"/>
      <c r="AY438" s="279"/>
      <c r="AZ438" s="279"/>
      <c r="BA438" s="279"/>
      <c r="BB438" s="279"/>
      <c r="BC438" s="279"/>
      <c r="BD438" s="279"/>
      <c r="BE438" s="279"/>
      <c r="BF438" s="279"/>
      <c r="BG438" s="279"/>
      <c r="BH438" s="279"/>
      <c r="BI438" s="279"/>
      <c r="BJ438" s="279"/>
      <c r="BK438" s="279"/>
      <c r="BL438" s="279"/>
      <c r="BM438" s="279"/>
      <c r="BN438" s="279"/>
      <c r="BO438" s="279"/>
      <c r="BP438" s="279"/>
      <c r="BQ438" s="279"/>
      <c r="BR438" s="279"/>
      <c r="BS438" s="279"/>
      <c r="BT438" s="279"/>
      <c r="BU438" s="279"/>
      <c r="BV438" s="279"/>
      <c r="BW438" s="279"/>
      <c r="BX438" s="279"/>
      <c r="BY438" s="279"/>
      <c r="BZ438" s="279"/>
      <c r="CA438" s="279"/>
      <c r="CB438" s="279"/>
      <c r="CC438" s="279"/>
      <c r="CD438" s="279"/>
      <c r="CE438" s="278"/>
      <c r="CF438" s="278"/>
      <c r="CG438" s="278"/>
      <c r="CH438" s="278"/>
      <c r="CI438" s="278"/>
      <c r="CJ438" s="278"/>
      <c r="CK438" s="278"/>
      <c r="CL438" s="278"/>
      <c r="CM438" s="278"/>
      <c r="CN438" s="278"/>
      <c r="CO438" s="278"/>
      <c r="CP438" s="278"/>
      <c r="CQ438" s="278"/>
    </row>
    <row r="439" spans="1:95" s="280" customFormat="1" ht="126" customHeight="1" x14ac:dyDescent="0.2">
      <c r="A439" s="326"/>
      <c r="B439" s="173" t="s">
        <v>354</v>
      </c>
      <c r="C439" s="136" t="s">
        <v>972</v>
      </c>
      <c r="D439" s="569"/>
      <c r="E439" s="570"/>
      <c r="F439" s="569"/>
      <c r="G439" s="570"/>
      <c r="H439" s="569"/>
      <c r="I439" s="570"/>
      <c r="J439" s="569"/>
      <c r="K439" s="570"/>
      <c r="L439" s="569"/>
      <c r="M439" s="570"/>
      <c r="N439" s="569"/>
      <c r="O439" s="570"/>
      <c r="P439" s="569"/>
      <c r="Q439" s="570"/>
      <c r="R439" s="569"/>
      <c r="S439" s="570"/>
      <c r="T439" s="569"/>
      <c r="U439" s="570"/>
      <c r="V439" s="569"/>
      <c r="W439" s="570"/>
      <c r="X439" s="287"/>
      <c r="Y439" s="30">
        <f t="shared" si="58"/>
        <v>0</v>
      </c>
      <c r="Z439" s="330">
        <v>5</v>
      </c>
      <c r="AA439" s="207">
        <f t="shared" si="59"/>
        <v>0</v>
      </c>
      <c r="AB439" s="388"/>
      <c r="AC439" s="279"/>
      <c r="AD439" s="228" t="s">
        <v>205</v>
      </c>
      <c r="AE439" s="396"/>
      <c r="AF439" s="279"/>
      <c r="AG439" s="279"/>
      <c r="AH439" s="279"/>
      <c r="AI439" s="279"/>
      <c r="AJ439" s="279"/>
      <c r="AK439" s="279"/>
      <c r="AL439" s="279"/>
      <c r="AM439" s="279"/>
      <c r="AN439" s="279"/>
      <c r="AO439" s="279"/>
      <c r="AP439" s="279"/>
      <c r="AQ439" s="279"/>
      <c r="AR439" s="279"/>
      <c r="AS439" s="279"/>
      <c r="AT439" s="279"/>
      <c r="AU439" s="279"/>
      <c r="AV439" s="279"/>
      <c r="AW439" s="279"/>
      <c r="AX439" s="279"/>
      <c r="AY439" s="279"/>
      <c r="AZ439" s="279"/>
      <c r="BA439" s="279"/>
      <c r="BB439" s="279"/>
      <c r="BC439" s="279"/>
      <c r="BD439" s="279"/>
      <c r="BE439" s="279"/>
      <c r="BF439" s="279"/>
      <c r="BG439" s="279"/>
      <c r="BH439" s="279"/>
      <c r="BI439" s="279"/>
      <c r="BJ439" s="279"/>
      <c r="BK439" s="279"/>
      <c r="BL439" s="279"/>
      <c r="BM439" s="279"/>
      <c r="BN439" s="279"/>
      <c r="BO439" s="279"/>
      <c r="BP439" s="279"/>
      <c r="BQ439" s="279"/>
      <c r="BR439" s="279"/>
      <c r="BS439" s="279"/>
      <c r="BT439" s="279"/>
      <c r="BU439" s="279"/>
      <c r="BV439" s="279"/>
      <c r="BW439" s="279"/>
      <c r="BX439" s="279"/>
      <c r="BY439" s="279"/>
      <c r="BZ439" s="279"/>
      <c r="CA439" s="279"/>
      <c r="CB439" s="279"/>
      <c r="CC439" s="279"/>
      <c r="CD439" s="279"/>
      <c r="CE439" s="278"/>
      <c r="CF439" s="278"/>
      <c r="CG439" s="278"/>
      <c r="CH439" s="278"/>
      <c r="CI439" s="278"/>
      <c r="CJ439" s="278"/>
      <c r="CK439" s="278"/>
      <c r="CL439" s="278"/>
      <c r="CM439" s="278"/>
      <c r="CN439" s="278"/>
      <c r="CO439" s="278"/>
      <c r="CP439" s="278"/>
      <c r="CQ439" s="278"/>
    </row>
    <row r="440" spans="1:95" s="280" customFormat="1" ht="45" customHeight="1" thickBot="1" x14ac:dyDescent="0.25">
      <c r="A440" s="326"/>
      <c r="B440" s="173" t="s">
        <v>60</v>
      </c>
      <c r="C440" s="136" t="s">
        <v>61</v>
      </c>
      <c r="D440" s="606"/>
      <c r="E440" s="607"/>
      <c r="F440" s="606"/>
      <c r="G440" s="607"/>
      <c r="H440" s="606"/>
      <c r="I440" s="607"/>
      <c r="J440" s="606"/>
      <c r="K440" s="607"/>
      <c r="L440" s="606"/>
      <c r="M440" s="607"/>
      <c r="N440" s="606"/>
      <c r="O440" s="607"/>
      <c r="P440" s="606"/>
      <c r="Q440" s="607"/>
      <c r="R440" s="606"/>
      <c r="S440" s="607"/>
      <c r="T440" s="606"/>
      <c r="U440" s="607"/>
      <c r="V440" s="606"/>
      <c r="W440" s="607"/>
      <c r="X440" s="287"/>
      <c r="Y440" s="169">
        <f t="shared" si="58"/>
        <v>0</v>
      </c>
      <c r="Z440" s="330">
        <v>5</v>
      </c>
      <c r="AA440" s="207">
        <f t="shared" si="59"/>
        <v>0</v>
      </c>
      <c r="AB440" s="388"/>
      <c r="AC440" s="279"/>
      <c r="AD440" s="228"/>
      <c r="AE440" s="396"/>
      <c r="AF440" s="279"/>
      <c r="AG440" s="279"/>
      <c r="AH440" s="279"/>
      <c r="AI440" s="279"/>
      <c r="AJ440" s="279"/>
      <c r="AK440" s="279"/>
      <c r="AL440" s="279"/>
      <c r="AM440" s="279"/>
      <c r="AN440" s="279"/>
      <c r="AO440" s="279"/>
      <c r="AP440" s="279"/>
      <c r="AQ440" s="279"/>
      <c r="AR440" s="279"/>
      <c r="AS440" s="279"/>
      <c r="AT440" s="279"/>
      <c r="AU440" s="279"/>
      <c r="AV440" s="279"/>
      <c r="AW440" s="279"/>
      <c r="AX440" s="279"/>
      <c r="AY440" s="279"/>
      <c r="AZ440" s="279"/>
      <c r="BA440" s="279"/>
      <c r="BB440" s="279"/>
      <c r="BC440" s="279"/>
      <c r="BD440" s="279"/>
      <c r="BE440" s="279"/>
      <c r="BF440" s="279"/>
      <c r="BG440" s="279"/>
      <c r="BH440" s="279"/>
      <c r="BI440" s="279"/>
      <c r="BJ440" s="279"/>
      <c r="BK440" s="279"/>
      <c r="BL440" s="279"/>
      <c r="BM440" s="279"/>
      <c r="BN440" s="279"/>
      <c r="BO440" s="279"/>
      <c r="BP440" s="279"/>
      <c r="BQ440" s="279"/>
      <c r="BR440" s="279"/>
      <c r="BS440" s="279"/>
      <c r="BT440" s="279"/>
      <c r="BU440" s="279"/>
      <c r="BV440" s="279"/>
      <c r="BW440" s="279"/>
      <c r="BX440" s="279"/>
      <c r="BY440" s="279"/>
      <c r="BZ440" s="279"/>
      <c r="CA440" s="279"/>
      <c r="CB440" s="279"/>
      <c r="CC440" s="279"/>
      <c r="CD440" s="279"/>
      <c r="CE440" s="278"/>
      <c r="CF440" s="278"/>
      <c r="CG440" s="278"/>
      <c r="CH440" s="278"/>
      <c r="CI440" s="278"/>
      <c r="CJ440" s="278"/>
      <c r="CK440" s="278"/>
      <c r="CL440" s="278"/>
      <c r="CM440" s="278"/>
      <c r="CN440" s="278"/>
      <c r="CO440" s="278"/>
      <c r="CP440" s="278"/>
      <c r="CQ440" s="278"/>
    </row>
    <row r="441" spans="1:95" s="280" customFormat="1" ht="21" customHeight="1" thickTop="1" thickBot="1" x14ac:dyDescent="0.25">
      <c r="A441" s="326"/>
      <c r="B441" s="177"/>
      <c r="C441" s="110"/>
      <c r="D441" s="629" t="s">
        <v>436</v>
      </c>
      <c r="E441" s="641"/>
      <c r="F441" s="641"/>
      <c r="G441" s="641"/>
      <c r="H441" s="641"/>
      <c r="I441" s="641"/>
      <c r="J441" s="641"/>
      <c r="K441" s="641"/>
      <c r="L441" s="641"/>
      <c r="M441" s="641"/>
      <c r="N441" s="641"/>
      <c r="O441" s="641"/>
      <c r="P441" s="641"/>
      <c r="Q441" s="641"/>
      <c r="R441" s="641"/>
      <c r="S441" s="641"/>
      <c r="T441" s="641"/>
      <c r="U441" s="641"/>
      <c r="V441" s="641"/>
      <c r="W441" s="641"/>
      <c r="X441" s="670"/>
      <c r="Y441" s="288">
        <f>SUM(Y437:Y440)</f>
        <v>0</v>
      </c>
      <c r="Z441" s="331">
        <f>SUM(Z437:Z440)</f>
        <v>20</v>
      </c>
      <c r="AA441" s="207"/>
      <c r="AB441" s="278"/>
      <c r="AC441" s="279"/>
      <c r="AD441" s="228"/>
      <c r="AE441" s="279"/>
      <c r="AF441" s="279"/>
      <c r="AG441" s="279"/>
      <c r="AH441" s="279"/>
      <c r="AI441" s="279"/>
      <c r="AJ441" s="279"/>
      <c r="AK441" s="279"/>
      <c r="AL441" s="279"/>
      <c r="AM441" s="279"/>
      <c r="AN441" s="279"/>
      <c r="AO441" s="279"/>
      <c r="AP441" s="279"/>
      <c r="AQ441" s="279"/>
      <c r="AR441" s="279"/>
      <c r="AS441" s="279"/>
      <c r="AT441" s="279"/>
      <c r="AU441" s="279"/>
      <c r="AV441" s="279"/>
      <c r="AW441" s="279"/>
      <c r="AX441" s="279"/>
      <c r="AY441" s="279"/>
      <c r="AZ441" s="279"/>
      <c r="BA441" s="279"/>
      <c r="BB441" s="279"/>
      <c r="BC441" s="279"/>
      <c r="BD441" s="279"/>
      <c r="BE441" s="279"/>
      <c r="BF441" s="279"/>
      <c r="BG441" s="279"/>
      <c r="BH441" s="279"/>
      <c r="BI441" s="279"/>
      <c r="BJ441" s="279"/>
      <c r="BK441" s="279"/>
      <c r="BL441" s="279"/>
      <c r="BM441" s="279"/>
      <c r="BN441" s="279"/>
      <c r="BO441" s="279"/>
      <c r="BP441" s="279"/>
      <c r="BQ441" s="279"/>
      <c r="BR441" s="279"/>
      <c r="BS441" s="279"/>
      <c r="BT441" s="279"/>
      <c r="BU441" s="279"/>
      <c r="BV441" s="279"/>
      <c r="BW441" s="279"/>
      <c r="BX441" s="279"/>
      <c r="BY441" s="279"/>
      <c r="BZ441" s="279"/>
      <c r="CA441" s="279"/>
      <c r="CB441" s="279"/>
      <c r="CC441" s="279"/>
      <c r="CD441" s="279"/>
      <c r="CE441" s="278"/>
      <c r="CF441" s="278"/>
      <c r="CG441" s="278"/>
      <c r="CH441" s="278"/>
      <c r="CI441" s="278"/>
      <c r="CJ441" s="278"/>
      <c r="CK441" s="278"/>
      <c r="CL441" s="278"/>
      <c r="CM441" s="278"/>
      <c r="CN441" s="278"/>
      <c r="CO441" s="278"/>
      <c r="CP441" s="278"/>
      <c r="CQ441" s="278"/>
    </row>
    <row r="442" spans="1:95" s="280" customFormat="1" ht="21" customHeight="1" thickBot="1" x14ac:dyDescent="0.25">
      <c r="A442" s="324"/>
      <c r="B442" s="289"/>
      <c r="C442" s="146"/>
      <c r="D442" s="632"/>
      <c r="E442" s="633"/>
      <c r="F442" s="684">
        <v>10</v>
      </c>
      <c r="G442" s="685"/>
      <c r="H442" s="685"/>
      <c r="I442" s="685"/>
      <c r="J442" s="685"/>
      <c r="K442" s="685"/>
      <c r="L442" s="685"/>
      <c r="M442" s="685"/>
      <c r="N442" s="685"/>
      <c r="O442" s="685"/>
      <c r="P442" s="685"/>
      <c r="Q442" s="685"/>
      <c r="R442" s="685"/>
      <c r="S442" s="685"/>
      <c r="T442" s="685"/>
      <c r="U442" s="685"/>
      <c r="V442" s="685"/>
      <c r="W442" s="685"/>
      <c r="X442" s="685"/>
      <c r="Y442" s="685"/>
      <c r="Z442" s="686"/>
      <c r="AA442" s="207"/>
      <c r="AB442" s="278"/>
      <c r="AC442" s="279"/>
      <c r="AD442" s="228"/>
      <c r="AE442" s="279"/>
      <c r="AF442" s="279"/>
      <c r="AG442" s="279"/>
      <c r="AH442" s="279"/>
      <c r="AI442" s="279"/>
      <c r="AJ442" s="279"/>
      <c r="AK442" s="279"/>
      <c r="AL442" s="279"/>
      <c r="AM442" s="279"/>
      <c r="AN442" s="279"/>
      <c r="AO442" s="279"/>
      <c r="AP442" s="279"/>
      <c r="AQ442" s="279"/>
      <c r="AR442" s="279"/>
      <c r="AS442" s="279"/>
      <c r="AT442" s="279"/>
      <c r="AU442" s="279"/>
      <c r="AV442" s="279"/>
      <c r="AW442" s="279"/>
      <c r="AX442" s="279"/>
      <c r="AY442" s="279"/>
      <c r="AZ442" s="279"/>
      <c r="BA442" s="279"/>
      <c r="BB442" s="279"/>
      <c r="BC442" s="279"/>
      <c r="BD442" s="279"/>
      <c r="BE442" s="279"/>
      <c r="BF442" s="279"/>
      <c r="BG442" s="279"/>
      <c r="BH442" s="279"/>
      <c r="BI442" s="279"/>
      <c r="BJ442" s="279"/>
      <c r="BK442" s="279"/>
      <c r="BL442" s="279"/>
      <c r="BM442" s="279"/>
      <c r="BN442" s="279"/>
      <c r="BO442" s="279"/>
      <c r="BP442" s="279"/>
      <c r="BQ442" s="279"/>
      <c r="BR442" s="279"/>
      <c r="BS442" s="279"/>
      <c r="BT442" s="279"/>
      <c r="BU442" s="279"/>
      <c r="BV442" s="279"/>
      <c r="BW442" s="279"/>
      <c r="BX442" s="279"/>
      <c r="BY442" s="279"/>
      <c r="BZ442" s="279"/>
      <c r="CA442" s="279"/>
      <c r="CB442" s="279"/>
      <c r="CC442" s="279"/>
      <c r="CD442" s="279"/>
      <c r="CE442" s="278"/>
      <c r="CF442" s="278"/>
      <c r="CG442" s="278"/>
      <c r="CH442" s="278"/>
      <c r="CI442" s="278"/>
      <c r="CJ442" s="278"/>
      <c r="CK442" s="278"/>
      <c r="CL442" s="278"/>
      <c r="CM442" s="278"/>
      <c r="CN442" s="278"/>
      <c r="CO442" s="278"/>
      <c r="CP442" s="278"/>
      <c r="CQ442" s="278"/>
    </row>
    <row r="443" spans="1:95" ht="30" customHeight="1" thickBot="1" x14ac:dyDescent="0.25">
      <c r="A443" s="316"/>
      <c r="B443" s="183">
        <v>5900</v>
      </c>
      <c r="C443" s="159" t="s">
        <v>479</v>
      </c>
      <c r="D443" s="160" t="s">
        <v>435</v>
      </c>
      <c r="E443" s="161"/>
      <c r="F443" s="160" t="s">
        <v>435</v>
      </c>
      <c r="G443" s="162"/>
      <c r="H443" s="160" t="s">
        <v>435</v>
      </c>
      <c r="I443" s="161"/>
      <c r="J443" s="163"/>
      <c r="K443" s="162"/>
      <c r="L443" s="164"/>
      <c r="M443" s="161"/>
      <c r="N443" s="165"/>
      <c r="O443" s="161"/>
      <c r="P443" s="164"/>
      <c r="Q443" s="161"/>
      <c r="R443" s="164"/>
      <c r="S443" s="161"/>
      <c r="T443" s="164"/>
      <c r="U443" s="166"/>
      <c r="V443" s="160"/>
      <c r="W443" s="161"/>
      <c r="X443" s="167"/>
      <c r="Y443" s="167"/>
      <c r="Z443" s="327"/>
      <c r="AD443" s="228"/>
      <c r="BX443" s="219"/>
      <c r="BY443" s="219"/>
      <c r="BZ443" s="219"/>
      <c r="CA443" s="219"/>
      <c r="CB443" s="219"/>
      <c r="CC443" s="219"/>
      <c r="CD443" s="219"/>
      <c r="CE443" s="47"/>
      <c r="CF443" s="47"/>
      <c r="CG443" s="47"/>
      <c r="CH443" s="47"/>
      <c r="CI443" s="47"/>
      <c r="CJ443" s="47"/>
      <c r="CK443" s="47"/>
      <c r="CL443" s="47"/>
      <c r="CM443" s="47"/>
      <c r="CN443" s="47"/>
      <c r="CO443" s="47"/>
      <c r="CP443" s="47"/>
      <c r="CQ443" s="47"/>
    </row>
    <row r="444" spans="1:95" ht="48" customHeight="1" thickBot="1" x14ac:dyDescent="0.25">
      <c r="A444" s="326"/>
      <c r="B444" s="172"/>
      <c r="C444" s="135" t="s">
        <v>412</v>
      </c>
      <c r="D444" s="647"/>
      <c r="E444" s="647"/>
      <c r="F444" s="647"/>
      <c r="G444" s="647"/>
      <c r="H444" s="647"/>
      <c r="I444" s="647"/>
      <c r="J444" s="647"/>
      <c r="K444" s="647"/>
      <c r="L444" s="647"/>
      <c r="M444" s="647"/>
      <c r="N444" s="647"/>
      <c r="O444" s="647"/>
      <c r="P444" s="647"/>
      <c r="Q444" s="647"/>
      <c r="R444" s="647"/>
      <c r="S444" s="647"/>
      <c r="T444" s="647"/>
      <c r="U444" s="647"/>
      <c r="V444" s="647"/>
      <c r="W444" s="647"/>
      <c r="X444" s="647"/>
      <c r="Y444" s="647"/>
      <c r="Z444" s="648"/>
      <c r="AD444" s="228"/>
      <c r="BX444" s="219"/>
      <c r="BY444" s="219"/>
      <c r="BZ444" s="219"/>
      <c r="CA444" s="219"/>
      <c r="CB444" s="219"/>
      <c r="CC444" s="219"/>
      <c r="CD444" s="219"/>
      <c r="CE444" s="47"/>
      <c r="CF444" s="47"/>
      <c r="CG444" s="47"/>
      <c r="CH444" s="47"/>
      <c r="CI444" s="47"/>
      <c r="CJ444" s="47"/>
      <c r="CK444" s="47"/>
      <c r="CL444" s="47"/>
      <c r="CM444" s="47"/>
      <c r="CN444" s="47"/>
      <c r="CO444" s="47"/>
      <c r="CP444" s="47"/>
      <c r="CQ444" s="47"/>
    </row>
    <row r="445" spans="1:95" ht="45" customHeight="1" x14ac:dyDescent="0.2">
      <c r="A445" s="326"/>
      <c r="B445" s="173" t="s">
        <v>493</v>
      </c>
      <c r="C445" s="100" t="s">
        <v>973</v>
      </c>
      <c r="D445" s="649"/>
      <c r="E445" s="650"/>
      <c r="F445" s="649"/>
      <c r="G445" s="650"/>
      <c r="H445" s="649"/>
      <c r="I445" s="650"/>
      <c r="J445" s="649"/>
      <c r="K445" s="650"/>
      <c r="L445" s="649"/>
      <c r="M445" s="650"/>
      <c r="N445" s="649"/>
      <c r="O445" s="650"/>
      <c r="P445" s="649"/>
      <c r="Q445" s="650"/>
      <c r="R445" s="649"/>
      <c r="S445" s="650"/>
      <c r="T445" s="649"/>
      <c r="U445" s="650"/>
      <c r="V445" s="649"/>
      <c r="W445" s="650"/>
      <c r="X445" s="394"/>
      <c r="Y445" s="538">
        <f>IF(OR(D445="s",F445="s",H445="s",J445="s",L445="s",N445="s",P445="s",R445="s",T445="s",V445="s"), 0, IF(OR(D445="a",F445="a",H445="a",J445="a",L445="a",N445="a",P445="a",R445="a",T445="a",V445="a"),Z445,0))</f>
        <v>0</v>
      </c>
      <c r="Z445" s="333">
        <v>40</v>
      </c>
      <c r="AA445" s="207">
        <f>COUNTIF(D445:W445,"a")+COUNTIF(D445:W445,"s")</f>
        <v>0</v>
      </c>
      <c r="AB445" s="388"/>
      <c r="AD445" s="228" t="s">
        <v>205</v>
      </c>
      <c r="BX445" s="219"/>
      <c r="BY445" s="219"/>
      <c r="BZ445" s="219"/>
      <c r="CA445" s="219"/>
      <c r="CB445" s="219"/>
      <c r="CC445" s="219"/>
      <c r="CD445" s="219"/>
      <c r="CE445" s="47"/>
      <c r="CF445" s="47"/>
      <c r="CG445" s="47"/>
      <c r="CH445" s="47"/>
      <c r="CI445" s="47"/>
      <c r="CJ445" s="47"/>
      <c r="CK445" s="47"/>
      <c r="CL445" s="47"/>
      <c r="CM445" s="47"/>
      <c r="CN445" s="47"/>
      <c r="CO445" s="47"/>
      <c r="CP445" s="47"/>
      <c r="CQ445" s="47"/>
    </row>
    <row r="446" spans="1:95" ht="67.7" customHeight="1" x14ac:dyDescent="0.2">
      <c r="A446" s="326"/>
      <c r="B446" s="173" t="s">
        <v>492</v>
      </c>
      <c r="C446" s="107" t="s">
        <v>202</v>
      </c>
      <c r="D446" s="606"/>
      <c r="E446" s="607"/>
      <c r="F446" s="606"/>
      <c r="G446" s="607"/>
      <c r="H446" s="606"/>
      <c r="I446" s="607"/>
      <c r="J446" s="606"/>
      <c r="K446" s="607"/>
      <c r="L446" s="606"/>
      <c r="M446" s="607"/>
      <c r="N446" s="606"/>
      <c r="O446" s="607"/>
      <c r="P446" s="606"/>
      <c r="Q446" s="607"/>
      <c r="R446" s="606"/>
      <c r="S446" s="607"/>
      <c r="T446" s="606"/>
      <c r="U446" s="607"/>
      <c r="V446" s="606"/>
      <c r="W446" s="607"/>
      <c r="X446" s="394"/>
      <c r="Y446" s="169">
        <f>IF(OR(D446="s",F446="s",H446="s",J446="s",L446="s",N446="s",P446="s",R446="s",T446="s",V446="s"), 0, IF(OR(D446="a",F446="a",H446="a",J446="a",L446="a",N446="a",P446="a",R446="a",T446="a",V446="a"),Z446,0))</f>
        <v>0</v>
      </c>
      <c r="Z446" s="330">
        <v>10</v>
      </c>
      <c r="AA446" s="207">
        <f>COUNTIF(D446:W446,"a")+COUNTIF(D446:W446,"s")</f>
        <v>0</v>
      </c>
      <c r="AB446" s="388"/>
      <c r="AD446" s="228"/>
      <c r="BX446" s="219"/>
      <c r="BY446" s="219"/>
      <c r="BZ446" s="219"/>
      <c r="CA446" s="219"/>
      <c r="CB446" s="219"/>
      <c r="CC446" s="219"/>
      <c r="CD446" s="219"/>
      <c r="CE446" s="47"/>
      <c r="CF446" s="47"/>
      <c r="CG446" s="47"/>
      <c r="CH446" s="47"/>
      <c r="CI446" s="47"/>
      <c r="CJ446" s="47"/>
      <c r="CK446" s="47"/>
      <c r="CL446" s="47"/>
      <c r="CM446" s="47"/>
      <c r="CN446" s="47"/>
      <c r="CO446" s="47"/>
      <c r="CP446" s="47"/>
      <c r="CQ446" s="47"/>
    </row>
    <row r="447" spans="1:95" ht="67.7" customHeight="1" thickBot="1" x14ac:dyDescent="0.25">
      <c r="A447" s="326"/>
      <c r="B447" s="173" t="s">
        <v>491</v>
      </c>
      <c r="C447" s="107" t="s">
        <v>974</v>
      </c>
      <c r="D447" s="637"/>
      <c r="E447" s="638"/>
      <c r="F447" s="637"/>
      <c r="G447" s="638"/>
      <c r="H447" s="637"/>
      <c r="I447" s="638"/>
      <c r="J447" s="637"/>
      <c r="K447" s="638"/>
      <c r="L447" s="637"/>
      <c r="M447" s="638"/>
      <c r="N447" s="637"/>
      <c r="O447" s="638"/>
      <c r="P447" s="637"/>
      <c r="Q447" s="638"/>
      <c r="R447" s="637"/>
      <c r="S447" s="638"/>
      <c r="T447" s="637"/>
      <c r="U447" s="638"/>
      <c r="V447" s="637"/>
      <c r="W447" s="638"/>
      <c r="X447" s="394"/>
      <c r="Y447" s="169">
        <f>IF(OR(D447="s",F447="s",H447="s",J447="s",L447="s",N447="s",P447="s",R447="s",T447="s",V447="s"), 0, IF(OR(D447="a",F447="a",H447="a",J447="a",L447="a",N447="a",P447="a",R447="a",T447="a",V447="a"),Z447,0))</f>
        <v>0</v>
      </c>
      <c r="Z447" s="330">
        <v>10</v>
      </c>
      <c r="AA447" s="207">
        <f>COUNTIF(D447:W447,"a")+COUNTIF(D447:W447,"s")</f>
        <v>0</v>
      </c>
      <c r="AB447" s="388"/>
      <c r="AD447" s="228"/>
      <c r="BX447" s="219"/>
      <c r="BY447" s="219"/>
      <c r="BZ447" s="219"/>
      <c r="CA447" s="219"/>
      <c r="CB447" s="219"/>
      <c r="CC447" s="219"/>
      <c r="CD447" s="219"/>
      <c r="CE447" s="47"/>
      <c r="CF447" s="47"/>
      <c r="CG447" s="47"/>
      <c r="CH447" s="47"/>
      <c r="CI447" s="47"/>
      <c r="CJ447" s="47"/>
      <c r="CK447" s="47"/>
      <c r="CL447" s="47"/>
      <c r="CM447" s="47"/>
      <c r="CN447" s="47"/>
      <c r="CO447" s="47"/>
      <c r="CP447" s="47"/>
      <c r="CQ447" s="47"/>
    </row>
    <row r="448" spans="1:95" ht="48" customHeight="1" thickBot="1" x14ac:dyDescent="0.25">
      <c r="A448" s="326"/>
      <c r="B448" s="173"/>
      <c r="C448" s="665" t="s">
        <v>975</v>
      </c>
      <c r="D448" s="647"/>
      <c r="E448" s="647"/>
      <c r="F448" s="647"/>
      <c r="G448" s="647"/>
      <c r="H448" s="647"/>
      <c r="I448" s="647"/>
      <c r="J448" s="647"/>
      <c r="K448" s="647"/>
      <c r="L448" s="647"/>
      <c r="M448" s="647"/>
      <c r="N448" s="647"/>
      <c r="O448" s="647"/>
      <c r="P448" s="647"/>
      <c r="Q448" s="647"/>
      <c r="R448" s="647"/>
      <c r="S448" s="647"/>
      <c r="T448" s="647"/>
      <c r="U448" s="647"/>
      <c r="V448" s="647"/>
      <c r="W448" s="647"/>
      <c r="X448" s="647"/>
      <c r="Y448" s="647"/>
      <c r="Z448" s="648"/>
      <c r="AD448" s="228"/>
      <c r="BX448" s="219"/>
      <c r="BY448" s="219"/>
      <c r="BZ448" s="219"/>
      <c r="CA448" s="219"/>
      <c r="CB448" s="219"/>
      <c r="CC448" s="219"/>
      <c r="CD448" s="219"/>
      <c r="CE448" s="47"/>
      <c r="CF448" s="47"/>
      <c r="CG448" s="47"/>
      <c r="CH448" s="47"/>
      <c r="CI448" s="47"/>
      <c r="CJ448" s="47"/>
      <c r="CK448" s="47"/>
      <c r="CL448" s="47"/>
      <c r="CM448" s="47"/>
      <c r="CN448" s="47"/>
      <c r="CO448" s="47"/>
      <c r="CP448" s="47"/>
      <c r="CQ448" s="47"/>
    </row>
    <row r="449" spans="1:95" ht="45" customHeight="1" x14ac:dyDescent="0.2">
      <c r="A449" s="326"/>
      <c r="B449" s="173" t="s">
        <v>489</v>
      </c>
      <c r="C449" s="107" t="s">
        <v>976</v>
      </c>
      <c r="D449" s="649"/>
      <c r="E449" s="650"/>
      <c r="F449" s="649"/>
      <c r="G449" s="650"/>
      <c r="H449" s="649"/>
      <c r="I449" s="650"/>
      <c r="J449" s="649"/>
      <c r="K449" s="650"/>
      <c r="L449" s="649"/>
      <c r="M449" s="650"/>
      <c r="N449" s="649"/>
      <c r="O449" s="650"/>
      <c r="P449" s="649"/>
      <c r="Q449" s="650"/>
      <c r="R449" s="649"/>
      <c r="S449" s="650"/>
      <c r="T449" s="649"/>
      <c r="U449" s="650"/>
      <c r="V449" s="649"/>
      <c r="W449" s="650"/>
      <c r="X449" s="74"/>
      <c r="Y449" s="30">
        <f>IF(OR(D449="s",F449="s",H449="s",J449="s",L449="s",N449="s",P449="s",R449="s",T449="s",V449="s"), 0, IF(OR(D449="a",F449="a",H449="a",J449="a",L449="a",N449="a",P449="a",R449="a",T449="a",V449="a"),Z449,0))</f>
        <v>0</v>
      </c>
      <c r="Z449" s="330">
        <f>IF(X449="na",0,40)</f>
        <v>40</v>
      </c>
      <c r="AA449" s="207">
        <f>IF((COUNTIF(D449:W449,"a")+COUNTIF(D449:W449,"s")+COUNTIF(X449,"na"))&gt;0,IF((COUNTIF(D450:W450,"a")+COUNTIF(D450:W450,"s")),0,COUNTIF(D449:W449,"a")+COUNTIF(D449:W449,"s")+COUNTIF(X449,"na")),COUNTIF(D449:W449,"a")+COUNTIF(D449:W449,"s"))</f>
        <v>0</v>
      </c>
      <c r="AB449" s="275"/>
      <c r="AD449" s="228"/>
      <c r="BX449" s="219"/>
      <c r="BY449" s="219"/>
      <c r="BZ449" s="219"/>
      <c r="CA449" s="219"/>
      <c r="CB449" s="219"/>
      <c r="CC449" s="219"/>
      <c r="CD449" s="219"/>
      <c r="CE449" s="47"/>
      <c r="CF449" s="47"/>
      <c r="CG449" s="47"/>
      <c r="CH449" s="47"/>
      <c r="CI449" s="47"/>
      <c r="CJ449" s="47"/>
      <c r="CK449" s="47"/>
      <c r="CL449" s="47"/>
      <c r="CM449" s="47"/>
      <c r="CN449" s="47"/>
      <c r="CO449" s="47"/>
      <c r="CP449" s="47"/>
      <c r="CQ449" s="47"/>
    </row>
    <row r="450" spans="1:95" ht="67.7" customHeight="1" x14ac:dyDescent="0.2">
      <c r="A450" s="326"/>
      <c r="B450" s="182" t="s">
        <v>490</v>
      </c>
      <c r="C450" s="151" t="s">
        <v>977</v>
      </c>
      <c r="D450" s="606"/>
      <c r="E450" s="607"/>
      <c r="F450" s="606"/>
      <c r="G450" s="607"/>
      <c r="H450" s="606"/>
      <c r="I450" s="607"/>
      <c r="J450" s="606"/>
      <c r="K450" s="607"/>
      <c r="L450" s="606"/>
      <c r="M450" s="607"/>
      <c r="N450" s="606"/>
      <c r="O450" s="607"/>
      <c r="P450" s="606"/>
      <c r="Q450" s="607"/>
      <c r="R450" s="606"/>
      <c r="S450" s="607"/>
      <c r="T450" s="606"/>
      <c r="U450" s="607"/>
      <c r="V450" s="606"/>
      <c r="W450" s="607"/>
      <c r="X450" s="394"/>
      <c r="Y450" s="72">
        <f>IF(OR(D450="s",F450="s",H450="s",J450="s",L450="s",N450="s",P450="s",R450="s",T450="s",V450="s"), 0, IF(OR(D450="a",F450="a",H450="a",J450="a",L450="a",N450="a",P450="a",R450="a",T450="a",V450="a"),Z450,0))</f>
        <v>0</v>
      </c>
      <c r="Z450" s="330">
        <f>IF(X449="na",0,20)</f>
        <v>20</v>
      </c>
      <c r="AA450" s="207">
        <f>IF((COUNTIF(D450:W450,"a")+COUNTIF(D450:W450,"s"))&gt;0,IF((COUNTIF(D449:W449,"a")+COUNTIF(D449:W449,"s")+COUNTIF(X449,"na")),0,COUNTIF(D450:W450,"a")+COUNTIF(D450:W450,"s")),COUNTIF(D450:W450,"a")+COUNTIF(D450:W450,"s"))</f>
        <v>0</v>
      </c>
      <c r="AB450" s="275"/>
      <c r="AD450" s="228"/>
      <c r="BX450" s="219"/>
      <c r="BY450" s="219"/>
      <c r="BZ450" s="219"/>
      <c r="CA450" s="219"/>
      <c r="CB450" s="219"/>
      <c r="CC450" s="219"/>
      <c r="CD450" s="219"/>
      <c r="CE450" s="47"/>
      <c r="CF450" s="47"/>
      <c r="CG450" s="47"/>
      <c r="CH450" s="47"/>
      <c r="CI450" s="47"/>
      <c r="CJ450" s="47"/>
      <c r="CK450" s="47"/>
      <c r="CL450" s="47"/>
      <c r="CM450" s="47"/>
      <c r="CN450" s="47"/>
      <c r="CO450" s="47"/>
      <c r="CP450" s="47"/>
      <c r="CQ450" s="47"/>
    </row>
    <row r="451" spans="1:95" ht="67.7" customHeight="1" thickBot="1" x14ac:dyDescent="0.25">
      <c r="A451" s="326"/>
      <c r="B451" s="173" t="s">
        <v>1134</v>
      </c>
      <c r="C451" s="107" t="s">
        <v>1135</v>
      </c>
      <c r="D451" s="637"/>
      <c r="E451" s="638"/>
      <c r="F451" s="637"/>
      <c r="G451" s="638"/>
      <c r="H451" s="637"/>
      <c r="I451" s="638"/>
      <c r="J451" s="637"/>
      <c r="K451" s="638"/>
      <c r="L451" s="637"/>
      <c r="M451" s="638"/>
      <c r="N451" s="637"/>
      <c r="O451" s="638"/>
      <c r="P451" s="637"/>
      <c r="Q451" s="638"/>
      <c r="R451" s="637"/>
      <c r="S451" s="638"/>
      <c r="T451" s="637"/>
      <c r="U451" s="638"/>
      <c r="V451" s="637"/>
      <c r="W451" s="638"/>
      <c r="X451" s="394"/>
      <c r="Y451" s="169">
        <f>IF(OR(D451="s",F451="s",H451="s",J451="s",L451="s",N451="s",P451="s",R451="s",T451="s",V451="s"), 0, IF(OR(D451="a",F451="a",H451="a",J451="a",L451="a",N451="a",P451="a",R451="a",T451="a",V451="a"),Z451,0))</f>
        <v>0</v>
      </c>
      <c r="Z451" s="330">
        <v>20</v>
      </c>
      <c r="AA451" s="207">
        <f>COUNTIF(D451:W451,"a")+COUNTIF(D451:W451,"s")</f>
        <v>0</v>
      </c>
      <c r="AB451" s="388"/>
      <c r="AD451" s="228"/>
      <c r="BX451" s="219"/>
      <c r="BY451" s="219"/>
      <c r="BZ451" s="219"/>
      <c r="CA451" s="219"/>
      <c r="CB451" s="219"/>
      <c r="CC451" s="219"/>
      <c r="CD451" s="219"/>
      <c r="CE451" s="47"/>
      <c r="CF451" s="47"/>
      <c r="CG451" s="47"/>
      <c r="CH451" s="47"/>
      <c r="CI451" s="47"/>
      <c r="CJ451" s="47"/>
      <c r="CK451" s="47"/>
      <c r="CL451" s="47"/>
      <c r="CM451" s="47"/>
      <c r="CN451" s="47"/>
      <c r="CO451" s="47"/>
      <c r="CP451" s="47"/>
      <c r="CQ451" s="47"/>
    </row>
    <row r="452" spans="1:95" ht="21" customHeight="1" thickTop="1" thickBot="1" x14ac:dyDescent="0.25">
      <c r="A452" s="326"/>
      <c r="B452" s="43"/>
      <c r="C452" s="109"/>
      <c r="D452" s="629" t="s">
        <v>436</v>
      </c>
      <c r="E452" s="630"/>
      <c r="F452" s="630"/>
      <c r="G452" s="630"/>
      <c r="H452" s="630"/>
      <c r="I452" s="630"/>
      <c r="J452" s="630"/>
      <c r="K452" s="630"/>
      <c r="L452" s="630"/>
      <c r="M452" s="630"/>
      <c r="N452" s="630"/>
      <c r="O452" s="630"/>
      <c r="P452" s="630"/>
      <c r="Q452" s="630"/>
      <c r="R452" s="630"/>
      <c r="S452" s="630"/>
      <c r="T452" s="630"/>
      <c r="U452" s="630"/>
      <c r="V452" s="630"/>
      <c r="W452" s="630"/>
      <c r="X452" s="631"/>
      <c r="Y452" s="271">
        <f>SUM(Y445:Y451)</f>
        <v>0</v>
      </c>
      <c r="Z452" s="331">
        <f>SUM(Z445:Z449,Z451)</f>
        <v>120</v>
      </c>
      <c r="AD452" s="228"/>
      <c r="BX452" s="219"/>
      <c r="BY452" s="219"/>
      <c r="BZ452" s="219"/>
      <c r="CA452" s="219"/>
      <c r="CB452" s="219"/>
      <c r="CC452" s="219"/>
      <c r="CD452" s="219"/>
      <c r="CE452" s="47"/>
      <c r="CF452" s="47"/>
      <c r="CG452" s="47"/>
      <c r="CH452" s="47"/>
      <c r="CI452" s="47"/>
      <c r="CJ452" s="47"/>
      <c r="CK452" s="47"/>
      <c r="CL452" s="47"/>
      <c r="CM452" s="47"/>
      <c r="CN452" s="47"/>
      <c r="CO452" s="47"/>
      <c r="CP452" s="47"/>
      <c r="CQ452" s="47"/>
    </row>
    <row r="453" spans="1:95" ht="21" customHeight="1" thickBot="1" x14ac:dyDescent="0.25">
      <c r="A453" s="324"/>
      <c r="B453" s="537"/>
      <c r="C453" s="520"/>
      <c r="D453" s="632"/>
      <c r="E453" s="633"/>
      <c r="F453" s="687">
        <v>40</v>
      </c>
      <c r="G453" s="667"/>
      <c r="H453" s="667"/>
      <c r="I453" s="667"/>
      <c r="J453" s="667"/>
      <c r="K453" s="667"/>
      <c r="L453" s="667"/>
      <c r="M453" s="667"/>
      <c r="N453" s="667"/>
      <c r="O453" s="667"/>
      <c r="P453" s="667"/>
      <c r="Q453" s="667"/>
      <c r="R453" s="667"/>
      <c r="S453" s="667"/>
      <c r="T453" s="667"/>
      <c r="U453" s="667"/>
      <c r="V453" s="667"/>
      <c r="W453" s="667"/>
      <c r="X453" s="667"/>
      <c r="Y453" s="667"/>
      <c r="Z453" s="668"/>
      <c r="AD453" s="228"/>
      <c r="BX453" s="219"/>
      <c r="BY453" s="219"/>
      <c r="BZ453" s="219"/>
      <c r="CA453" s="219"/>
      <c r="CB453" s="219"/>
      <c r="CC453" s="219"/>
      <c r="CD453" s="219"/>
      <c r="CE453" s="47"/>
      <c r="CF453" s="47"/>
      <c r="CG453" s="47"/>
      <c r="CH453" s="47"/>
      <c r="CI453" s="47"/>
      <c r="CJ453" s="47"/>
      <c r="CK453" s="47"/>
      <c r="CL453" s="47"/>
      <c r="CM453" s="47"/>
      <c r="CN453" s="47"/>
      <c r="CO453" s="47"/>
      <c r="CP453" s="47"/>
      <c r="CQ453" s="47"/>
    </row>
    <row r="454" spans="1:95" ht="30" customHeight="1" thickBot="1" x14ac:dyDescent="0.25">
      <c r="A454" s="316"/>
      <c r="B454" s="183">
        <v>5910</v>
      </c>
      <c r="C454" s="159" t="s">
        <v>144</v>
      </c>
      <c r="D454" s="160" t="s">
        <v>435</v>
      </c>
      <c r="E454" s="161"/>
      <c r="F454" s="160" t="s">
        <v>435</v>
      </c>
      <c r="G454" s="162"/>
      <c r="H454" s="160" t="s">
        <v>435</v>
      </c>
      <c r="I454" s="161"/>
      <c r="J454" s="163"/>
      <c r="K454" s="162"/>
      <c r="L454" s="164"/>
      <c r="M454" s="161"/>
      <c r="N454" s="165"/>
      <c r="O454" s="161"/>
      <c r="P454" s="164"/>
      <c r="Q454" s="161"/>
      <c r="R454" s="164"/>
      <c r="S454" s="161"/>
      <c r="T454" s="164"/>
      <c r="U454" s="166"/>
      <c r="V454" s="160"/>
      <c r="W454" s="161"/>
      <c r="X454" s="167"/>
      <c r="Y454" s="167"/>
      <c r="Z454" s="327"/>
      <c r="AD454" s="228"/>
      <c r="BX454" s="219"/>
      <c r="BY454" s="219"/>
      <c r="BZ454" s="219"/>
      <c r="CA454" s="219"/>
      <c r="CB454" s="219"/>
      <c r="CC454" s="219"/>
      <c r="CD454" s="219"/>
      <c r="CE454" s="47"/>
      <c r="CF454" s="47"/>
      <c r="CG454" s="47"/>
      <c r="CH454" s="47"/>
      <c r="CI454" s="47"/>
      <c r="CJ454" s="47"/>
      <c r="CK454" s="47"/>
      <c r="CL454" s="47"/>
      <c r="CM454" s="47"/>
      <c r="CN454" s="47"/>
      <c r="CO454" s="47"/>
      <c r="CP454" s="47"/>
      <c r="CQ454" s="47"/>
    </row>
    <row r="455" spans="1:95" ht="30" customHeight="1" thickBot="1" x14ac:dyDescent="0.25">
      <c r="A455" s="326"/>
      <c r="B455" s="174"/>
      <c r="C455" s="135" t="s">
        <v>476</v>
      </c>
      <c r="D455" s="646"/>
      <c r="E455" s="647"/>
      <c r="F455" s="647"/>
      <c r="G455" s="647"/>
      <c r="H455" s="647"/>
      <c r="I455" s="647"/>
      <c r="J455" s="647"/>
      <c r="K455" s="647"/>
      <c r="L455" s="647"/>
      <c r="M455" s="647"/>
      <c r="N455" s="647"/>
      <c r="O455" s="647"/>
      <c r="P455" s="647"/>
      <c r="Q455" s="647"/>
      <c r="R455" s="647"/>
      <c r="S455" s="647"/>
      <c r="T455" s="647"/>
      <c r="U455" s="647"/>
      <c r="V455" s="647"/>
      <c r="W455" s="647"/>
      <c r="X455" s="647"/>
      <c r="Y455" s="647"/>
      <c r="Z455" s="648"/>
      <c r="AD455" s="228"/>
      <c r="BX455" s="219"/>
      <c r="BY455" s="219"/>
      <c r="BZ455" s="219"/>
      <c r="CA455" s="219"/>
      <c r="CB455" s="219"/>
      <c r="CC455" s="219"/>
      <c r="CD455" s="219"/>
      <c r="CE455" s="47"/>
      <c r="CF455" s="47"/>
      <c r="CG455" s="47"/>
      <c r="CH455" s="47"/>
      <c r="CI455" s="47"/>
      <c r="CJ455" s="47"/>
      <c r="CK455" s="47"/>
      <c r="CL455" s="47"/>
      <c r="CM455" s="47"/>
      <c r="CN455" s="47"/>
      <c r="CO455" s="47"/>
      <c r="CP455" s="47"/>
      <c r="CQ455" s="47"/>
    </row>
    <row r="456" spans="1:95" ht="88.5" customHeight="1" x14ac:dyDescent="0.2">
      <c r="A456" s="326"/>
      <c r="B456" s="172" t="s">
        <v>978</v>
      </c>
      <c r="C456" s="100" t="s">
        <v>979</v>
      </c>
      <c r="D456" s="649"/>
      <c r="E456" s="650"/>
      <c r="F456" s="649"/>
      <c r="G456" s="650"/>
      <c r="H456" s="649"/>
      <c r="I456" s="650"/>
      <c r="J456" s="649"/>
      <c r="K456" s="650"/>
      <c r="L456" s="649"/>
      <c r="M456" s="650"/>
      <c r="N456" s="649"/>
      <c r="O456" s="650"/>
      <c r="P456" s="649"/>
      <c r="Q456" s="650"/>
      <c r="R456" s="649"/>
      <c r="S456" s="650"/>
      <c r="T456" s="649"/>
      <c r="U456" s="650"/>
      <c r="V456" s="649"/>
      <c r="W456" s="650"/>
      <c r="X456" s="74"/>
      <c r="Y456" s="169">
        <f t="shared" ref="Y456:Y460" si="60">IF(OR(D456="s",F456="s",H456="s",J456="s",L456="s",N456="s",P456="s",R456="s",T456="s",V456="s"), 0, IF(OR(D456="a",F456="a",H456="a",J456="a",L456="a",N456="a",P456="a",R456="a",T456="a",V456="a"),Z456,0))</f>
        <v>0</v>
      </c>
      <c r="Z456" s="333">
        <f>IF(X456="na",0,20)</f>
        <v>20</v>
      </c>
      <c r="AA456" s="207">
        <f t="shared" ref="AA456:AA462" si="61">COUNTIF(D456:W456,"a")+COUNTIF(D456:W456,"s")+COUNTIF(X456,"NA")</f>
        <v>0</v>
      </c>
      <c r="AB456" s="275"/>
      <c r="AD456" s="228"/>
      <c r="BX456" s="219"/>
      <c r="BY456" s="219"/>
      <c r="BZ456" s="219"/>
      <c r="CA456" s="219"/>
      <c r="CB456" s="219"/>
      <c r="CC456" s="219"/>
      <c r="CD456" s="219"/>
      <c r="CE456" s="47"/>
      <c r="CF456" s="47"/>
      <c r="CG456" s="47"/>
      <c r="CH456" s="47"/>
      <c r="CI456" s="47"/>
      <c r="CJ456" s="47"/>
      <c r="CK456" s="47"/>
      <c r="CL456" s="47"/>
      <c r="CM456" s="47"/>
      <c r="CN456" s="47"/>
      <c r="CO456" s="47"/>
      <c r="CP456" s="47"/>
      <c r="CQ456" s="47"/>
    </row>
    <row r="457" spans="1:95" ht="45" customHeight="1" x14ac:dyDescent="0.2">
      <c r="A457" s="326"/>
      <c r="B457" s="173" t="s">
        <v>494</v>
      </c>
      <c r="C457" s="107" t="s">
        <v>980</v>
      </c>
      <c r="D457" s="606"/>
      <c r="E457" s="607"/>
      <c r="F457" s="606"/>
      <c r="G457" s="607"/>
      <c r="H457" s="606"/>
      <c r="I457" s="607"/>
      <c r="J457" s="606"/>
      <c r="K457" s="607"/>
      <c r="L457" s="606"/>
      <c r="M457" s="607"/>
      <c r="N457" s="606"/>
      <c r="O457" s="607"/>
      <c r="P457" s="606"/>
      <c r="Q457" s="607"/>
      <c r="R457" s="606"/>
      <c r="S457" s="607"/>
      <c r="T457" s="606"/>
      <c r="U457" s="607"/>
      <c r="V457" s="606"/>
      <c r="W457" s="607"/>
      <c r="X457" s="75" t="str">
        <f>IF(X456="na","na","")</f>
        <v/>
      </c>
      <c r="Y457" s="169">
        <f t="shared" si="60"/>
        <v>0</v>
      </c>
      <c r="Z457" s="330">
        <f>IF(X457="na",0,10)</f>
        <v>10</v>
      </c>
      <c r="AA457" s="207">
        <f t="shared" si="61"/>
        <v>0</v>
      </c>
      <c r="AB457" s="275"/>
      <c r="AD457" s="228"/>
      <c r="BX457" s="219"/>
      <c r="BY457" s="219"/>
      <c r="BZ457" s="219"/>
      <c r="CA457" s="219"/>
      <c r="CB457" s="219"/>
      <c r="CC457" s="219"/>
      <c r="CD457" s="219"/>
      <c r="CE457" s="47"/>
      <c r="CF457" s="47"/>
      <c r="CG457" s="47"/>
      <c r="CH457" s="47"/>
      <c r="CI457" s="47"/>
      <c r="CJ457" s="47"/>
      <c r="CK457" s="47"/>
      <c r="CL457" s="47"/>
      <c r="CM457" s="47"/>
      <c r="CN457" s="47"/>
      <c r="CO457" s="47"/>
      <c r="CP457" s="47"/>
      <c r="CQ457" s="47"/>
    </row>
    <row r="458" spans="1:95" ht="88.5" customHeight="1" x14ac:dyDescent="0.2">
      <c r="A458" s="326"/>
      <c r="B458" s="173" t="s">
        <v>78</v>
      </c>
      <c r="C458" s="103" t="s">
        <v>272</v>
      </c>
      <c r="D458" s="606"/>
      <c r="E458" s="607"/>
      <c r="F458" s="606"/>
      <c r="G458" s="607"/>
      <c r="H458" s="606"/>
      <c r="I458" s="607"/>
      <c r="J458" s="606"/>
      <c r="K458" s="607"/>
      <c r="L458" s="606"/>
      <c r="M458" s="607"/>
      <c r="N458" s="606"/>
      <c r="O458" s="607"/>
      <c r="P458" s="606"/>
      <c r="Q458" s="607"/>
      <c r="R458" s="606"/>
      <c r="S458" s="607"/>
      <c r="T458" s="606"/>
      <c r="U458" s="607"/>
      <c r="V458" s="606"/>
      <c r="W458" s="607"/>
      <c r="X458" s="75" t="str">
        <f>IF(X456="na","na","")</f>
        <v/>
      </c>
      <c r="Y458" s="169">
        <f>IF(OR(D458="s",F458="s",H458="s",J458="s",L458="s",N458="s",P458="s",R458="s",T458="s",V458="s"), 0, IF(OR(D458="a",F458="a",H458="a",J458="a",L458="a",N458="a",P458="a",R458="a",T458="a",V458="a"),Z458,0))</f>
        <v>0</v>
      </c>
      <c r="Z458" s="330">
        <f>IF(X458="na", 0,20)</f>
        <v>20</v>
      </c>
      <c r="AA458" s="207">
        <f t="shared" si="61"/>
        <v>0</v>
      </c>
      <c r="AB458" s="275"/>
      <c r="AD458" s="228"/>
      <c r="BX458" s="219"/>
      <c r="BY458" s="219"/>
      <c r="BZ458" s="219"/>
      <c r="CA458" s="219"/>
      <c r="CB458" s="219"/>
      <c r="CC458" s="219"/>
      <c r="CD458" s="219"/>
      <c r="CE458" s="47"/>
      <c r="CF458" s="47"/>
      <c r="CG458" s="47"/>
      <c r="CH458" s="47"/>
      <c r="CI458" s="47"/>
      <c r="CJ458" s="47"/>
      <c r="CK458" s="47"/>
      <c r="CL458" s="47"/>
      <c r="CM458" s="47"/>
      <c r="CN458" s="47"/>
      <c r="CO458" s="47"/>
      <c r="CP458" s="47"/>
      <c r="CQ458" s="47"/>
    </row>
    <row r="459" spans="1:95" ht="67.7" customHeight="1" x14ac:dyDescent="0.2">
      <c r="A459" s="395"/>
      <c r="B459" s="172" t="s">
        <v>79</v>
      </c>
      <c r="C459" s="136" t="s">
        <v>419</v>
      </c>
      <c r="D459" s="606"/>
      <c r="E459" s="607"/>
      <c r="F459" s="606"/>
      <c r="G459" s="607"/>
      <c r="H459" s="606"/>
      <c r="I459" s="607"/>
      <c r="J459" s="606"/>
      <c r="K459" s="607"/>
      <c r="L459" s="606"/>
      <c r="M459" s="607"/>
      <c r="N459" s="606"/>
      <c r="O459" s="607"/>
      <c r="P459" s="606"/>
      <c r="Q459" s="607"/>
      <c r="R459" s="606"/>
      <c r="S459" s="607"/>
      <c r="T459" s="606"/>
      <c r="U459" s="607"/>
      <c r="V459" s="606"/>
      <c r="W459" s="607"/>
      <c r="X459" s="75" t="str">
        <f>IF(X456="na","na","")</f>
        <v/>
      </c>
      <c r="Y459" s="169">
        <f t="shared" si="60"/>
        <v>0</v>
      </c>
      <c r="Z459" s="330">
        <f>IF(X459="na",0,20)</f>
        <v>20</v>
      </c>
      <c r="AA459" s="207">
        <f t="shared" si="61"/>
        <v>0</v>
      </c>
      <c r="AB459" s="275"/>
      <c r="AD459" s="228" t="s">
        <v>205</v>
      </c>
      <c r="BX459" s="219"/>
      <c r="BY459" s="219"/>
      <c r="BZ459" s="219"/>
      <c r="CA459" s="219"/>
      <c r="CB459" s="219"/>
      <c r="CC459" s="219"/>
      <c r="CD459" s="219"/>
      <c r="CE459" s="47"/>
      <c r="CF459" s="47"/>
      <c r="CG459" s="47"/>
      <c r="CH459" s="47"/>
      <c r="CI459" s="47"/>
      <c r="CJ459" s="47"/>
      <c r="CK459" s="47"/>
      <c r="CL459" s="47"/>
      <c r="CM459" s="47"/>
      <c r="CN459" s="47"/>
      <c r="CO459" s="47"/>
      <c r="CP459" s="47"/>
      <c r="CQ459" s="47"/>
    </row>
    <row r="460" spans="1:95" ht="67.7" customHeight="1" x14ac:dyDescent="0.2">
      <c r="A460" s="326"/>
      <c r="B460" s="173" t="s">
        <v>80</v>
      </c>
      <c r="C460" s="136" t="s">
        <v>512</v>
      </c>
      <c r="D460" s="606"/>
      <c r="E460" s="607"/>
      <c r="F460" s="606"/>
      <c r="G460" s="607"/>
      <c r="H460" s="606"/>
      <c r="I460" s="607"/>
      <c r="J460" s="606"/>
      <c r="K460" s="607"/>
      <c r="L460" s="606"/>
      <c r="M460" s="607"/>
      <c r="N460" s="606"/>
      <c r="O460" s="607"/>
      <c r="P460" s="606"/>
      <c r="Q460" s="607"/>
      <c r="R460" s="606"/>
      <c r="S460" s="607"/>
      <c r="T460" s="606"/>
      <c r="U460" s="607"/>
      <c r="V460" s="606"/>
      <c r="W460" s="607"/>
      <c r="X460" s="75" t="str">
        <f>IF(X456="na","na","")</f>
        <v/>
      </c>
      <c r="Y460" s="169">
        <f t="shared" si="60"/>
        <v>0</v>
      </c>
      <c r="Z460" s="330">
        <f>IF(X460="na",0,20)</f>
        <v>20</v>
      </c>
      <c r="AA460" s="207">
        <f t="shared" si="61"/>
        <v>0</v>
      </c>
      <c r="AB460" s="275"/>
      <c r="AD460" s="228" t="s">
        <v>205</v>
      </c>
      <c r="BX460" s="219"/>
      <c r="BY460" s="219"/>
      <c r="BZ460" s="219"/>
      <c r="CA460" s="219"/>
      <c r="CB460" s="219"/>
      <c r="CC460" s="219"/>
      <c r="CD460" s="219"/>
      <c r="CE460" s="47"/>
      <c r="CF460" s="47"/>
      <c r="CG460" s="47"/>
      <c r="CH460" s="47"/>
      <c r="CI460" s="47"/>
      <c r="CJ460" s="47"/>
      <c r="CK460" s="47"/>
      <c r="CL460" s="47"/>
      <c r="CM460" s="47"/>
      <c r="CN460" s="47"/>
      <c r="CO460" s="47"/>
      <c r="CP460" s="47"/>
      <c r="CQ460" s="47"/>
    </row>
    <row r="461" spans="1:95" ht="67.7" customHeight="1" x14ac:dyDescent="0.2">
      <c r="A461" s="395"/>
      <c r="B461" s="173" t="s">
        <v>81</v>
      </c>
      <c r="C461" s="136" t="s">
        <v>496</v>
      </c>
      <c r="D461" s="606"/>
      <c r="E461" s="607"/>
      <c r="F461" s="606"/>
      <c r="G461" s="607"/>
      <c r="H461" s="606"/>
      <c r="I461" s="607"/>
      <c r="J461" s="606"/>
      <c r="K461" s="607"/>
      <c r="L461" s="606"/>
      <c r="M461" s="607"/>
      <c r="N461" s="606"/>
      <c r="O461" s="607"/>
      <c r="P461" s="606"/>
      <c r="Q461" s="607"/>
      <c r="R461" s="606"/>
      <c r="S461" s="607"/>
      <c r="T461" s="606"/>
      <c r="U461" s="607"/>
      <c r="V461" s="606"/>
      <c r="W461" s="607"/>
      <c r="X461" s="75" t="str">
        <f>IF(X456="na","na","")</f>
        <v/>
      </c>
      <c r="Y461" s="169">
        <f>IF(OR(D461="s",F461="s",H461="s",J461="s",L461="s",N461="s",P461="s",R461="s",T461="s",V461="s"), 0, IF(OR(D461="a",F461="a",H461="a",J461="a",L461="a",N461="a",P461="a",R461="a",T461="a",V461="a"),Z461,0))</f>
        <v>0</v>
      </c>
      <c r="Z461" s="330">
        <f>IF(X461="na",0,20)</f>
        <v>20</v>
      </c>
      <c r="AA461" s="207">
        <f t="shared" si="61"/>
        <v>0</v>
      </c>
      <c r="AB461" s="275"/>
      <c r="AD461" s="228" t="s">
        <v>205</v>
      </c>
      <c r="BX461" s="219"/>
      <c r="BY461" s="219"/>
      <c r="BZ461" s="219"/>
      <c r="CA461" s="219"/>
      <c r="CB461" s="219"/>
      <c r="CC461" s="219"/>
      <c r="CD461" s="219"/>
      <c r="CE461" s="47"/>
      <c r="CF461" s="47"/>
      <c r="CG461" s="47"/>
      <c r="CH461" s="47"/>
      <c r="CI461" s="47"/>
      <c r="CJ461" s="47"/>
      <c r="CK461" s="47"/>
      <c r="CL461" s="47"/>
      <c r="CM461" s="47"/>
      <c r="CN461" s="47"/>
      <c r="CO461" s="47"/>
      <c r="CP461" s="47"/>
      <c r="CQ461" s="47"/>
    </row>
    <row r="462" spans="1:95" ht="67.7" customHeight="1" thickBot="1" x14ac:dyDescent="0.25">
      <c r="A462" s="326"/>
      <c r="B462" s="173" t="s">
        <v>981</v>
      </c>
      <c r="C462" s="103" t="s">
        <v>982</v>
      </c>
      <c r="D462" s="612"/>
      <c r="E462" s="613"/>
      <c r="F462" s="612"/>
      <c r="G462" s="613"/>
      <c r="H462" s="612"/>
      <c r="I462" s="613"/>
      <c r="J462" s="612"/>
      <c r="K462" s="613"/>
      <c r="L462" s="612"/>
      <c r="M462" s="613"/>
      <c r="N462" s="612"/>
      <c r="O462" s="613"/>
      <c r="P462" s="612"/>
      <c r="Q462" s="613"/>
      <c r="R462" s="612"/>
      <c r="S462" s="613"/>
      <c r="T462" s="612"/>
      <c r="U462" s="613"/>
      <c r="V462" s="612"/>
      <c r="W462" s="613"/>
      <c r="X462" s="75" t="str">
        <f>IF(X456="na","na","")</f>
        <v/>
      </c>
      <c r="Y462" s="169">
        <f>IF(OR(D462="s",F462="s",H462="s",J462="s",L462="s",N462="s",P462="s",R462="s",T462="s",V462="s"), 0, IF(OR(D462="a",F462="a",H462="a",J462="a",L462="a",N462="a",P462="a",R462="a",T462="a",V462="a"),Z462,0))</f>
        <v>0</v>
      </c>
      <c r="Z462" s="330">
        <f>IF(X462="na", 0,10)</f>
        <v>10</v>
      </c>
      <c r="AA462" s="207">
        <f t="shared" si="61"/>
        <v>0</v>
      </c>
      <c r="AB462" s="388"/>
      <c r="AD462" s="228"/>
      <c r="BX462" s="219"/>
      <c r="BY462" s="219"/>
      <c r="BZ462" s="219"/>
      <c r="CA462" s="219"/>
      <c r="CB462" s="219"/>
      <c r="CC462" s="219"/>
      <c r="CD462" s="219"/>
      <c r="CE462" s="47"/>
      <c r="CF462" s="47"/>
      <c r="CG462" s="47"/>
      <c r="CH462" s="47"/>
      <c r="CI462" s="47"/>
      <c r="CJ462" s="47"/>
      <c r="CK462" s="47"/>
      <c r="CL462" s="47"/>
      <c r="CM462" s="47"/>
      <c r="CN462" s="47"/>
      <c r="CO462" s="47"/>
      <c r="CP462" s="47"/>
      <c r="CQ462" s="47"/>
    </row>
    <row r="463" spans="1:95" ht="30" customHeight="1" thickBot="1" x14ac:dyDescent="0.25">
      <c r="A463" s="326"/>
      <c r="B463" s="174"/>
      <c r="C463" s="135" t="s">
        <v>983</v>
      </c>
      <c r="D463" s="646"/>
      <c r="E463" s="647"/>
      <c r="F463" s="647"/>
      <c r="G463" s="647"/>
      <c r="H463" s="647"/>
      <c r="I463" s="647"/>
      <c r="J463" s="647"/>
      <c r="K463" s="647"/>
      <c r="L463" s="647"/>
      <c r="M463" s="647"/>
      <c r="N463" s="647"/>
      <c r="O463" s="647"/>
      <c r="P463" s="647"/>
      <c r="Q463" s="647"/>
      <c r="R463" s="647"/>
      <c r="S463" s="647"/>
      <c r="T463" s="647"/>
      <c r="U463" s="647"/>
      <c r="V463" s="647"/>
      <c r="W463" s="647"/>
      <c r="X463" s="647"/>
      <c r="Y463" s="647"/>
      <c r="Z463" s="648"/>
      <c r="AD463" s="228"/>
      <c r="BX463" s="219"/>
      <c r="BY463" s="219"/>
      <c r="BZ463" s="219"/>
      <c r="CA463" s="219"/>
      <c r="CB463" s="219"/>
      <c r="CC463" s="219"/>
      <c r="CD463" s="219"/>
      <c r="CE463" s="47"/>
      <c r="CF463" s="47"/>
      <c r="CG463" s="47"/>
      <c r="CH463" s="47"/>
      <c r="CI463" s="47"/>
      <c r="CJ463" s="47"/>
      <c r="CK463" s="47"/>
      <c r="CL463" s="47"/>
      <c r="CM463" s="47"/>
      <c r="CN463" s="47"/>
      <c r="CO463" s="47"/>
      <c r="CP463" s="47"/>
      <c r="CQ463" s="47"/>
    </row>
    <row r="464" spans="1:95" ht="67.7" customHeight="1" x14ac:dyDescent="0.2">
      <c r="A464" s="395"/>
      <c r="B464" s="172" t="s">
        <v>984</v>
      </c>
      <c r="C464" s="136" t="s">
        <v>985</v>
      </c>
      <c r="D464" s="606"/>
      <c r="E464" s="607"/>
      <c r="F464" s="606"/>
      <c r="G464" s="607"/>
      <c r="H464" s="606"/>
      <c r="I464" s="607"/>
      <c r="J464" s="606"/>
      <c r="K464" s="607"/>
      <c r="L464" s="606"/>
      <c r="M464" s="607"/>
      <c r="N464" s="606"/>
      <c r="O464" s="607"/>
      <c r="P464" s="606"/>
      <c r="Q464" s="607"/>
      <c r="R464" s="606"/>
      <c r="S464" s="607"/>
      <c r="T464" s="606"/>
      <c r="U464" s="607"/>
      <c r="V464" s="606"/>
      <c r="W464" s="607"/>
      <c r="X464" s="75" t="str">
        <f>IF(X456="na","na","")</f>
        <v/>
      </c>
      <c r="Y464" s="169">
        <f t="shared" ref="Y464:Y465" si="62">IF(OR(D464="s",F464="s",H464="s",J464="s",L464="s",N464="s",P464="s",R464="s",T464="s",V464="s"), 0, IF(OR(D464="a",F464="a",H464="a",J464="a",L464="a",N464="a",P464="a",R464="a",T464="a",V464="a"),Z464,0))</f>
        <v>0</v>
      </c>
      <c r="Z464" s="330">
        <f>IF(X464="na",0,20)</f>
        <v>20</v>
      </c>
      <c r="AA464" s="207">
        <f>IF(OR(COUNTIF(D465:W466,"a")+COUNTIF(D465:W466,"s")+COUNTIF(X465:X466,"na")&gt;0),0,(COUNTIF(D464:W464,"a")+COUNTIF(D464:W464,"s")+COUNTIF(X464,"na")))</f>
        <v>0</v>
      </c>
      <c r="AB464" s="388"/>
      <c r="AD464" s="228"/>
      <c r="BX464" s="219"/>
      <c r="BY464" s="219"/>
      <c r="BZ464" s="219"/>
      <c r="CA464" s="219"/>
      <c r="CB464" s="219"/>
      <c r="CC464" s="219"/>
      <c r="CD464" s="219"/>
      <c r="CE464" s="47"/>
      <c r="CF464" s="47"/>
      <c r="CG464" s="47"/>
      <c r="CH464" s="47"/>
      <c r="CI464" s="47"/>
      <c r="CJ464" s="47"/>
      <c r="CK464" s="47"/>
      <c r="CL464" s="47"/>
      <c r="CM464" s="47"/>
      <c r="CN464" s="47"/>
      <c r="CO464" s="47"/>
      <c r="CP464" s="47"/>
      <c r="CQ464" s="47"/>
    </row>
    <row r="465" spans="1:108" ht="88.5" customHeight="1" x14ac:dyDescent="0.2">
      <c r="A465" s="326"/>
      <c r="B465" s="418" t="s">
        <v>986</v>
      </c>
      <c r="C465" s="419" t="s">
        <v>987</v>
      </c>
      <c r="D465" s="606"/>
      <c r="E465" s="607"/>
      <c r="F465" s="606"/>
      <c r="G465" s="607"/>
      <c r="H465" s="606"/>
      <c r="I465" s="607"/>
      <c r="J465" s="606"/>
      <c r="K465" s="607"/>
      <c r="L465" s="606"/>
      <c r="M465" s="607"/>
      <c r="N465" s="606"/>
      <c r="O465" s="607"/>
      <c r="P465" s="606"/>
      <c r="Q465" s="607"/>
      <c r="R465" s="606"/>
      <c r="S465" s="607"/>
      <c r="T465" s="606"/>
      <c r="U465" s="607"/>
      <c r="V465" s="606"/>
      <c r="W465" s="607"/>
      <c r="X465" s="394"/>
      <c r="Y465" s="519">
        <f t="shared" si="62"/>
        <v>0</v>
      </c>
      <c r="Z465" s="330">
        <f>IF(X456="na",0,10)</f>
        <v>10</v>
      </c>
      <c r="AA465" s="207">
        <f>IF(OR(COUNTIF(D464:W464,"a")+COUNTIF(D464:W464,"s")+COUNTIF(X464:X464,"na")+COUNTIF(D466:W466,"a")+COUNTIF(D466:W466,"s")+COUNTIF(X466:X466,"na")&gt;0),0,(COUNTIF(D465:W465,"a")+COUNTIF(D465:W465,"s")+COUNTIF(X465,"na")))</f>
        <v>0</v>
      </c>
      <c r="AB465" s="388"/>
      <c r="AD465" s="228"/>
      <c r="BX465" s="219"/>
      <c r="BY465" s="219"/>
      <c r="BZ465" s="219"/>
      <c r="CA465" s="219"/>
      <c r="CB465" s="219"/>
      <c r="CC465" s="219"/>
      <c r="CD465" s="219"/>
      <c r="CE465" s="47"/>
      <c r="CF465" s="47"/>
      <c r="CG465" s="47"/>
      <c r="CH465" s="47"/>
      <c r="CI465" s="47"/>
      <c r="CJ465" s="47"/>
      <c r="CK465" s="47"/>
      <c r="CL465" s="47"/>
      <c r="CM465" s="47"/>
      <c r="CN465" s="47"/>
      <c r="CO465" s="47"/>
      <c r="CP465" s="47"/>
      <c r="CQ465" s="47"/>
    </row>
    <row r="466" spans="1:108" ht="67.7" customHeight="1" thickBot="1" x14ac:dyDescent="0.25">
      <c r="A466" s="395"/>
      <c r="B466" s="418" t="s">
        <v>988</v>
      </c>
      <c r="C466" s="419" t="s">
        <v>989</v>
      </c>
      <c r="D466" s="637"/>
      <c r="E466" s="638"/>
      <c r="F466" s="637"/>
      <c r="G466" s="638"/>
      <c r="H466" s="637"/>
      <c r="I466" s="638"/>
      <c r="J466" s="637"/>
      <c r="K466" s="638"/>
      <c r="L466" s="637"/>
      <c r="M466" s="638"/>
      <c r="N466" s="637"/>
      <c r="O466" s="638"/>
      <c r="P466" s="637"/>
      <c r="Q466" s="638"/>
      <c r="R466" s="637"/>
      <c r="S466" s="638"/>
      <c r="T466" s="637"/>
      <c r="U466" s="638"/>
      <c r="V466" s="637"/>
      <c r="W466" s="638"/>
      <c r="X466" s="394"/>
      <c r="Y466" s="519">
        <f>IF(OR(D466="s",F466="s",H466="s",J466="s",L466="s",N466="s",P466="s",R466="s",T466="s",V466="s"), 0, IF(OR(D466="a",F466="a",H466="a",J466="a",L466="a",N466="a",P466="a",R466="a",T466="a",V466="a"),Z466,0))</f>
        <v>0</v>
      </c>
      <c r="Z466" s="330">
        <f>IF(X456="na",0,5)</f>
        <v>5</v>
      </c>
      <c r="AA466" s="207">
        <f>IF(OR(COUNTIF(D464:W465,"a")+COUNTIF(D464:W465,"s")+COUNTIF(X464:X465,"na")&gt;0),0,(COUNTIF(D466:W466,"a")+COUNTIF(D466:W466,"s")+COUNTIF(X466,"na")))</f>
        <v>0</v>
      </c>
      <c r="AB466" s="388"/>
      <c r="AD466" s="228"/>
      <c r="BX466" s="219"/>
      <c r="BY466" s="219"/>
      <c r="BZ466" s="219"/>
      <c r="CA466" s="219"/>
      <c r="CB466" s="219"/>
      <c r="CC466" s="219"/>
      <c r="CD466" s="219"/>
      <c r="CE466" s="47"/>
      <c r="CF466" s="47"/>
      <c r="CG466" s="47"/>
      <c r="CH466" s="47"/>
      <c r="CI466" s="47"/>
      <c r="CJ466" s="47"/>
      <c r="CK466" s="47"/>
      <c r="CL466" s="47"/>
      <c r="CM466" s="47"/>
      <c r="CN466" s="47"/>
      <c r="CO466" s="47"/>
      <c r="CP466" s="47"/>
      <c r="CQ466" s="47"/>
    </row>
    <row r="467" spans="1:108" ht="21" customHeight="1" thickTop="1" thickBot="1" x14ac:dyDescent="0.25">
      <c r="A467" s="326"/>
      <c r="B467" s="43"/>
      <c r="C467" s="109"/>
      <c r="D467" s="629" t="s">
        <v>436</v>
      </c>
      <c r="E467" s="630"/>
      <c r="F467" s="630"/>
      <c r="G467" s="630"/>
      <c r="H467" s="630"/>
      <c r="I467" s="630"/>
      <c r="J467" s="630"/>
      <c r="K467" s="630"/>
      <c r="L467" s="630"/>
      <c r="M467" s="630"/>
      <c r="N467" s="630"/>
      <c r="O467" s="630"/>
      <c r="P467" s="630"/>
      <c r="Q467" s="630"/>
      <c r="R467" s="630"/>
      <c r="S467" s="630"/>
      <c r="T467" s="630"/>
      <c r="U467" s="630"/>
      <c r="V467" s="630"/>
      <c r="W467" s="630"/>
      <c r="X467" s="631"/>
      <c r="Y467" s="521">
        <f>SUM(Y456:Y466)</f>
        <v>0</v>
      </c>
      <c r="Z467" s="331">
        <f>SUM(Z456:Z464)</f>
        <v>140</v>
      </c>
      <c r="AD467" s="228"/>
      <c r="BX467" s="219"/>
      <c r="BY467" s="219"/>
      <c r="BZ467" s="219"/>
      <c r="CA467" s="219"/>
      <c r="CB467" s="219"/>
      <c r="CC467" s="219"/>
      <c r="CD467" s="219"/>
      <c r="CE467" s="47"/>
      <c r="CF467" s="47"/>
      <c r="CG467" s="47"/>
      <c r="CH467" s="47"/>
      <c r="CI467" s="47"/>
      <c r="CJ467" s="47"/>
      <c r="CK467" s="47"/>
      <c r="CL467" s="47"/>
      <c r="CM467" s="47"/>
      <c r="CN467" s="47"/>
      <c r="CO467" s="47"/>
      <c r="CP467" s="47"/>
      <c r="CQ467" s="47"/>
    </row>
    <row r="468" spans="1:108" ht="21" customHeight="1" thickBot="1" x14ac:dyDescent="0.25">
      <c r="A468" s="324"/>
      <c r="B468" s="537"/>
      <c r="C468" s="520"/>
      <c r="D468" s="632"/>
      <c r="E468" s="633"/>
      <c r="F468" s="634">
        <f>IF(X456="na",0,60)</f>
        <v>60</v>
      </c>
      <c r="G468" s="635"/>
      <c r="H468" s="635"/>
      <c r="I468" s="635"/>
      <c r="J468" s="635"/>
      <c r="K468" s="635"/>
      <c r="L468" s="635"/>
      <c r="M468" s="635"/>
      <c r="N468" s="635"/>
      <c r="O468" s="635"/>
      <c r="P468" s="635"/>
      <c r="Q468" s="635"/>
      <c r="R468" s="635"/>
      <c r="S468" s="635"/>
      <c r="T468" s="635"/>
      <c r="U468" s="635"/>
      <c r="V468" s="635"/>
      <c r="W468" s="635"/>
      <c r="X468" s="635"/>
      <c r="Y468" s="635"/>
      <c r="Z468" s="636"/>
      <c r="AD468" s="228"/>
      <c r="BX468" s="219"/>
      <c r="BY468" s="219"/>
      <c r="BZ468" s="219"/>
      <c r="CA468" s="219"/>
      <c r="CB468" s="219"/>
      <c r="CC468" s="219"/>
      <c r="CD468" s="219"/>
      <c r="CE468" s="47"/>
      <c r="CF468" s="47"/>
      <c r="CG468" s="47"/>
      <c r="CH468" s="47"/>
      <c r="CI468" s="47"/>
      <c r="CJ468" s="47"/>
      <c r="CK468" s="47"/>
      <c r="CL468" s="47"/>
      <c r="CM468" s="47"/>
      <c r="CN468" s="47"/>
      <c r="CO468" s="47"/>
      <c r="CP468" s="47"/>
      <c r="CQ468" s="47"/>
    </row>
    <row r="469" spans="1:108" ht="33" customHeight="1" thickBot="1" x14ac:dyDescent="0.25">
      <c r="A469" s="316"/>
      <c r="B469" s="194" t="s">
        <v>154</v>
      </c>
      <c r="C469" s="770" t="s">
        <v>384</v>
      </c>
      <c r="D469" s="771"/>
      <c r="E469" s="771"/>
      <c r="F469" s="771"/>
      <c r="G469" s="771"/>
      <c r="H469" s="771"/>
      <c r="I469" s="771"/>
      <c r="J469" s="771"/>
      <c r="K469" s="771"/>
      <c r="L469" s="771"/>
      <c r="M469" s="771"/>
      <c r="N469" s="771"/>
      <c r="O469" s="771"/>
      <c r="P469" s="771"/>
      <c r="Q469" s="771"/>
      <c r="R469" s="771"/>
      <c r="S469" s="771"/>
      <c r="T469" s="771"/>
      <c r="U469" s="771"/>
      <c r="V469" s="771"/>
      <c r="W469" s="771"/>
      <c r="X469" s="771"/>
      <c r="Y469" s="771"/>
      <c r="Z469" s="772"/>
      <c r="AD469" s="228"/>
      <c r="BX469" s="47"/>
      <c r="BY469" s="47"/>
      <c r="BZ469" s="47"/>
      <c r="CA469" s="47"/>
      <c r="CB469" s="47"/>
      <c r="CC469" s="47"/>
      <c r="CD469" s="47"/>
      <c r="CE469" s="47"/>
      <c r="CF469" s="47"/>
      <c r="CG469" s="47"/>
      <c r="CH469" s="47"/>
      <c r="CI469" s="47"/>
      <c r="CJ469" s="47"/>
      <c r="CK469" s="47"/>
      <c r="CL469" s="47"/>
      <c r="CM469" s="47"/>
      <c r="CN469" s="47"/>
      <c r="CO469" s="47"/>
      <c r="CP469" s="47"/>
      <c r="CQ469" s="47"/>
      <c r="CR469" s="47"/>
      <c r="CS469" s="47"/>
      <c r="CT469" s="47"/>
      <c r="CU469" s="47"/>
      <c r="CV469" s="47"/>
      <c r="CW469" s="47"/>
      <c r="CX469" s="47"/>
      <c r="CY469" s="47"/>
      <c r="CZ469" s="47"/>
      <c r="DA469" s="47"/>
      <c r="DB469" s="47"/>
      <c r="DC469" s="47"/>
      <c r="DD469" s="47"/>
    </row>
    <row r="470" spans="1:108" ht="30" customHeight="1" thickBot="1" x14ac:dyDescent="0.25">
      <c r="A470" s="326"/>
      <c r="B470" s="184" t="s">
        <v>153</v>
      </c>
      <c r="C470" s="121" t="s">
        <v>139</v>
      </c>
      <c r="D470" s="8"/>
      <c r="E470" s="7"/>
      <c r="F470" s="8"/>
      <c r="G470" s="9"/>
      <c r="H470" s="12" t="s">
        <v>435</v>
      </c>
      <c r="I470" s="7"/>
      <c r="J470" s="12" t="s">
        <v>435</v>
      </c>
      <c r="K470" s="9"/>
      <c r="L470" s="6"/>
      <c r="M470" s="7"/>
      <c r="N470" s="8"/>
      <c r="O470" s="9"/>
      <c r="P470" s="6"/>
      <c r="Q470" s="7"/>
      <c r="R470" s="8"/>
      <c r="S470" s="9"/>
      <c r="T470" s="6"/>
      <c r="U470" s="7"/>
      <c r="V470" s="8"/>
      <c r="W470" s="9"/>
      <c r="X470" s="13"/>
      <c r="Y470" s="13"/>
      <c r="Z470" s="332"/>
      <c r="AD470" s="228"/>
      <c r="BX470" s="47"/>
      <c r="BY470" s="47"/>
      <c r="BZ470" s="47"/>
      <c r="CA470" s="47"/>
      <c r="CB470" s="47"/>
      <c r="CC470" s="47"/>
      <c r="CD470" s="47"/>
      <c r="CE470" s="47"/>
      <c r="CF470" s="47"/>
      <c r="CG470" s="47"/>
      <c r="CH470" s="47"/>
      <c r="CI470" s="47"/>
      <c r="CJ470" s="47"/>
      <c r="CK470" s="47"/>
      <c r="CL470" s="47"/>
      <c r="CM470" s="47"/>
      <c r="CN470" s="47"/>
      <c r="CO470" s="47"/>
      <c r="CP470" s="47"/>
      <c r="CQ470" s="47"/>
      <c r="CR470" s="47"/>
      <c r="CS470" s="47"/>
      <c r="CT470" s="47"/>
      <c r="CU470" s="47"/>
      <c r="CV470" s="47"/>
      <c r="CW470" s="47"/>
      <c r="CX470" s="47"/>
      <c r="CY470" s="47"/>
      <c r="CZ470" s="47"/>
      <c r="DA470" s="47"/>
      <c r="DB470" s="47"/>
      <c r="DC470" s="47"/>
      <c r="DD470" s="47"/>
    </row>
    <row r="471" spans="1:108" ht="27.95" customHeight="1" x14ac:dyDescent="0.2">
      <c r="A471" s="326"/>
      <c r="B471" s="180" t="s">
        <v>152</v>
      </c>
      <c r="C471" s="129" t="s">
        <v>29</v>
      </c>
      <c r="D471" s="649"/>
      <c r="E471" s="650"/>
      <c r="F471" s="649"/>
      <c r="G471" s="650"/>
      <c r="H471" s="649"/>
      <c r="I471" s="650"/>
      <c r="J471" s="649"/>
      <c r="K471" s="650"/>
      <c r="L471" s="649"/>
      <c r="M471" s="650"/>
      <c r="N471" s="649"/>
      <c r="O471" s="650"/>
      <c r="P471" s="649"/>
      <c r="Q471" s="650"/>
      <c r="R471" s="649"/>
      <c r="S471" s="650"/>
      <c r="T471" s="649"/>
      <c r="U471" s="650"/>
      <c r="V471" s="649"/>
      <c r="W471" s="650"/>
      <c r="X471" s="38"/>
      <c r="Y471" s="538">
        <f t="shared" ref="Y471:Y476" si="63">IF(OR(D471="s",F471="s",H471="s",J471="s",L471="s",N471="s",P471="s",R471="s",T471="s",V471="s"), 0, IF(OR(D471="a",F471="a",H471="a",J471="a",L471="a",N471="a",P471="a",R471="a",T471="a",V471="a"),Z471,0))</f>
        <v>0</v>
      </c>
      <c r="Z471" s="333">
        <v>10</v>
      </c>
      <c r="AA471" s="207">
        <f t="shared" ref="AA471:AA476" si="64">COUNTIF(D471:W471,"a")+COUNTIF(D471:W471,"s")</f>
        <v>0</v>
      </c>
      <c r="AB471" s="274"/>
      <c r="AD471" s="228" t="s">
        <v>205</v>
      </c>
      <c r="BX471" s="47"/>
      <c r="BY471" s="47"/>
      <c r="BZ471" s="47"/>
      <c r="CA471" s="47"/>
      <c r="CB471" s="47"/>
      <c r="CC471" s="47"/>
      <c r="CD471" s="47"/>
      <c r="CE471" s="47"/>
      <c r="CF471" s="47"/>
      <c r="CG471" s="47"/>
      <c r="CH471" s="47"/>
      <c r="CI471" s="47"/>
      <c r="CJ471" s="47"/>
      <c r="CK471" s="47"/>
      <c r="CL471" s="47"/>
      <c r="CM471" s="47"/>
      <c r="CN471" s="47"/>
      <c r="CO471" s="47"/>
      <c r="CP471" s="47"/>
      <c r="CQ471" s="47"/>
      <c r="CR471" s="47"/>
      <c r="CS471" s="47"/>
      <c r="CT471" s="47"/>
      <c r="CU471" s="47"/>
      <c r="CV471" s="47"/>
      <c r="CW471" s="47"/>
      <c r="CX471" s="47"/>
      <c r="CY471" s="47"/>
      <c r="CZ471" s="47"/>
      <c r="DA471" s="47"/>
      <c r="DB471" s="47"/>
      <c r="DC471" s="47"/>
      <c r="DD471" s="47"/>
    </row>
    <row r="472" spans="1:108" ht="27.95" customHeight="1" x14ac:dyDescent="0.2">
      <c r="A472" s="326"/>
      <c r="B472" s="173" t="s">
        <v>151</v>
      </c>
      <c r="C472" s="114" t="s">
        <v>30</v>
      </c>
      <c r="D472" s="606"/>
      <c r="E472" s="607"/>
      <c r="F472" s="606"/>
      <c r="G472" s="607"/>
      <c r="H472" s="606"/>
      <c r="I472" s="607"/>
      <c r="J472" s="606"/>
      <c r="K472" s="607"/>
      <c r="L472" s="606"/>
      <c r="M472" s="607"/>
      <c r="N472" s="606"/>
      <c r="O472" s="607"/>
      <c r="P472" s="606"/>
      <c r="Q472" s="607"/>
      <c r="R472" s="606"/>
      <c r="S472" s="607"/>
      <c r="T472" s="606"/>
      <c r="U472" s="607"/>
      <c r="V472" s="606"/>
      <c r="W472" s="607"/>
      <c r="X472" s="38"/>
      <c r="Y472" s="169">
        <f t="shared" si="63"/>
        <v>0</v>
      </c>
      <c r="Z472" s="330">
        <v>10</v>
      </c>
      <c r="AA472" s="207">
        <f t="shared" si="64"/>
        <v>0</v>
      </c>
      <c r="AB472" s="274"/>
      <c r="AD472" s="228" t="s">
        <v>205</v>
      </c>
      <c r="BX472" s="47"/>
      <c r="BY472" s="47"/>
      <c r="BZ472" s="47"/>
      <c r="CA472" s="47"/>
      <c r="CB472" s="47"/>
      <c r="CC472" s="47"/>
      <c r="CD472" s="47"/>
      <c r="CE472" s="47"/>
      <c r="CF472" s="47"/>
      <c r="CG472" s="47"/>
      <c r="CH472" s="47"/>
      <c r="CI472" s="47"/>
      <c r="CJ472" s="47"/>
      <c r="CK472" s="47"/>
      <c r="CL472" s="47"/>
      <c r="CM472" s="47"/>
      <c r="CN472" s="47"/>
      <c r="CO472" s="47"/>
      <c r="CP472" s="47"/>
      <c r="CQ472" s="47"/>
      <c r="CR472" s="47"/>
      <c r="CS472" s="47"/>
      <c r="CT472" s="47"/>
      <c r="CU472" s="47"/>
      <c r="CV472" s="47"/>
      <c r="CW472" s="47"/>
      <c r="CX472" s="47"/>
      <c r="CY472" s="47"/>
      <c r="CZ472" s="47"/>
      <c r="DA472" s="47"/>
      <c r="DB472" s="47"/>
      <c r="DC472" s="47"/>
      <c r="DD472" s="47"/>
    </row>
    <row r="473" spans="1:108" ht="27.95" customHeight="1" x14ac:dyDescent="0.2">
      <c r="A473" s="326"/>
      <c r="B473" s="173" t="s">
        <v>150</v>
      </c>
      <c r="C473" s="114" t="s">
        <v>140</v>
      </c>
      <c r="D473" s="606"/>
      <c r="E473" s="607"/>
      <c r="F473" s="606"/>
      <c r="G473" s="607"/>
      <c r="H473" s="606"/>
      <c r="I473" s="607"/>
      <c r="J473" s="606"/>
      <c r="K473" s="607"/>
      <c r="L473" s="606"/>
      <c r="M473" s="607"/>
      <c r="N473" s="606"/>
      <c r="O473" s="607"/>
      <c r="P473" s="606"/>
      <c r="Q473" s="607"/>
      <c r="R473" s="606"/>
      <c r="S473" s="607"/>
      <c r="T473" s="606"/>
      <c r="U473" s="607"/>
      <c r="V473" s="606"/>
      <c r="W473" s="607"/>
      <c r="X473" s="38"/>
      <c r="Y473" s="169">
        <f t="shared" si="63"/>
        <v>0</v>
      </c>
      <c r="Z473" s="330">
        <v>10</v>
      </c>
      <c r="AA473" s="207">
        <f t="shared" si="64"/>
        <v>0</v>
      </c>
      <c r="AB473" s="274"/>
      <c r="AD473" s="228" t="s">
        <v>205</v>
      </c>
      <c r="BX473" s="47"/>
      <c r="BY473" s="47"/>
      <c r="BZ473" s="47"/>
      <c r="CA473" s="47"/>
      <c r="CB473" s="47"/>
      <c r="CC473" s="47"/>
      <c r="CD473" s="47"/>
      <c r="CE473" s="47"/>
      <c r="CF473" s="47"/>
      <c r="CG473" s="47"/>
      <c r="CH473" s="47"/>
      <c r="CI473" s="47"/>
      <c r="CJ473" s="47"/>
      <c r="CK473" s="47"/>
      <c r="CL473" s="47"/>
      <c r="CM473" s="47"/>
      <c r="CN473" s="47"/>
      <c r="CO473" s="47"/>
      <c r="CP473" s="47"/>
      <c r="CQ473" s="47"/>
      <c r="CR473" s="47"/>
      <c r="CS473" s="47"/>
      <c r="CT473" s="47"/>
      <c r="CU473" s="47"/>
      <c r="CV473" s="47"/>
      <c r="CW473" s="47"/>
      <c r="CX473" s="47"/>
      <c r="CY473" s="47"/>
      <c r="CZ473" s="47"/>
      <c r="DA473" s="47"/>
      <c r="DB473" s="47"/>
      <c r="DC473" s="47"/>
      <c r="DD473" s="47"/>
    </row>
    <row r="474" spans="1:108" ht="45" customHeight="1" x14ac:dyDescent="0.2">
      <c r="A474" s="326"/>
      <c r="B474" s="173" t="s">
        <v>149</v>
      </c>
      <c r="C474" s="114" t="s">
        <v>174</v>
      </c>
      <c r="D474" s="606"/>
      <c r="E474" s="607"/>
      <c r="F474" s="606"/>
      <c r="G474" s="607"/>
      <c r="H474" s="606"/>
      <c r="I474" s="607"/>
      <c r="J474" s="606"/>
      <c r="K474" s="607"/>
      <c r="L474" s="606"/>
      <c r="M474" s="607"/>
      <c r="N474" s="606"/>
      <c r="O474" s="607"/>
      <c r="P474" s="606"/>
      <c r="Q474" s="607"/>
      <c r="R474" s="606"/>
      <c r="S474" s="607"/>
      <c r="T474" s="606"/>
      <c r="U474" s="607"/>
      <c r="V474" s="606"/>
      <c r="W474" s="607"/>
      <c r="X474" s="38"/>
      <c r="Y474" s="169">
        <f t="shared" si="63"/>
        <v>0</v>
      </c>
      <c r="Z474" s="330">
        <v>20</v>
      </c>
      <c r="AA474" s="207">
        <f t="shared" si="64"/>
        <v>0</v>
      </c>
      <c r="AB474" s="274"/>
      <c r="AD474" s="228" t="s">
        <v>205</v>
      </c>
      <c r="BX474" s="47"/>
      <c r="BY474" s="47"/>
      <c r="BZ474" s="47"/>
      <c r="CA474" s="47"/>
      <c r="CB474" s="47"/>
      <c r="CC474" s="47"/>
      <c r="CD474" s="47"/>
      <c r="CE474" s="47"/>
      <c r="CF474" s="47"/>
      <c r="CG474" s="47"/>
      <c r="CH474" s="47"/>
      <c r="CI474" s="47"/>
      <c r="CJ474" s="47"/>
      <c r="CK474" s="47"/>
      <c r="CL474" s="47"/>
      <c r="CM474" s="47"/>
      <c r="CN474" s="47"/>
      <c r="CO474" s="47"/>
      <c r="CP474" s="47"/>
      <c r="CQ474" s="47"/>
      <c r="CR474" s="47"/>
      <c r="CS474" s="47"/>
      <c r="CT474" s="47"/>
      <c r="CU474" s="47"/>
      <c r="CV474" s="47"/>
      <c r="CW474" s="47"/>
      <c r="CX474" s="47"/>
      <c r="CY474" s="47"/>
      <c r="CZ474" s="47"/>
      <c r="DA474" s="47"/>
      <c r="DB474" s="47"/>
      <c r="DC474" s="47"/>
      <c r="DD474" s="47"/>
    </row>
    <row r="475" spans="1:108" ht="27.95" customHeight="1" x14ac:dyDescent="0.2">
      <c r="A475" s="326"/>
      <c r="B475" s="173" t="s">
        <v>148</v>
      </c>
      <c r="C475" s="114" t="s">
        <v>175</v>
      </c>
      <c r="D475" s="606"/>
      <c r="E475" s="607"/>
      <c r="F475" s="606"/>
      <c r="G475" s="607"/>
      <c r="H475" s="606"/>
      <c r="I475" s="607"/>
      <c r="J475" s="606"/>
      <c r="K475" s="607"/>
      <c r="L475" s="606"/>
      <c r="M475" s="607"/>
      <c r="N475" s="606"/>
      <c r="O475" s="607"/>
      <c r="P475" s="606"/>
      <c r="Q475" s="607"/>
      <c r="R475" s="606"/>
      <c r="S475" s="607"/>
      <c r="T475" s="606"/>
      <c r="U475" s="607"/>
      <c r="V475" s="606"/>
      <c r="W475" s="607"/>
      <c r="X475" s="38"/>
      <c r="Y475" s="169">
        <f t="shared" si="63"/>
        <v>0</v>
      </c>
      <c r="Z475" s="330">
        <v>10</v>
      </c>
      <c r="AA475" s="207">
        <f t="shared" si="64"/>
        <v>0</v>
      </c>
      <c r="AB475" s="274"/>
      <c r="AD475" s="228" t="s">
        <v>205</v>
      </c>
      <c r="BX475" s="47"/>
      <c r="BY475" s="47"/>
      <c r="BZ475" s="47"/>
      <c r="CA475" s="47"/>
      <c r="CB475" s="47"/>
      <c r="CC475" s="47"/>
      <c r="CD475" s="47"/>
      <c r="CE475" s="47"/>
      <c r="CF475" s="47"/>
      <c r="CG475" s="47"/>
      <c r="CH475" s="47"/>
      <c r="CI475" s="47"/>
      <c r="CJ475" s="47"/>
      <c r="CK475" s="47"/>
      <c r="CL475" s="47"/>
      <c r="CM475" s="47"/>
      <c r="CN475" s="47"/>
      <c r="CO475" s="47"/>
      <c r="CP475" s="47"/>
      <c r="CQ475" s="47"/>
      <c r="CR475" s="47"/>
      <c r="CS475" s="47"/>
      <c r="CT475" s="47"/>
      <c r="CU475" s="47"/>
      <c r="CV475" s="47"/>
      <c r="CW475" s="47"/>
      <c r="CX475" s="47"/>
      <c r="CY475" s="47"/>
      <c r="CZ475" s="47"/>
      <c r="DA475" s="47"/>
      <c r="DB475" s="47"/>
      <c r="DC475" s="47"/>
      <c r="DD475" s="47"/>
    </row>
    <row r="476" spans="1:108" ht="27.95" customHeight="1" thickBot="1" x14ac:dyDescent="0.2">
      <c r="A476" s="326"/>
      <c r="B476" s="173" t="s">
        <v>82</v>
      </c>
      <c r="C476" s="114" t="s">
        <v>31</v>
      </c>
      <c r="D476" s="563"/>
      <c r="E476" s="568"/>
      <c r="F476" s="563"/>
      <c r="G476" s="568"/>
      <c r="H476" s="563"/>
      <c r="I476" s="568"/>
      <c r="J476" s="563"/>
      <c r="K476" s="568"/>
      <c r="L476" s="563"/>
      <c r="M476" s="568"/>
      <c r="N476" s="563"/>
      <c r="O476" s="568"/>
      <c r="P476" s="563"/>
      <c r="Q476" s="568"/>
      <c r="R476" s="563"/>
      <c r="S476" s="568"/>
      <c r="T476" s="563"/>
      <c r="U476" s="568"/>
      <c r="V476" s="563"/>
      <c r="W476" s="568"/>
      <c r="X476" s="38"/>
      <c r="Y476" s="169">
        <f t="shared" si="63"/>
        <v>0</v>
      </c>
      <c r="Z476" s="330">
        <v>10</v>
      </c>
      <c r="AA476" s="207">
        <f t="shared" si="64"/>
        <v>0</v>
      </c>
      <c r="AB476" s="274"/>
      <c r="AD476" s="228"/>
      <c r="BX476" s="47"/>
      <c r="BY476" s="47"/>
      <c r="BZ476" s="47"/>
      <c r="CA476" s="47"/>
      <c r="CB476" s="47"/>
      <c r="CC476" s="47"/>
      <c r="CD476" s="47"/>
      <c r="CE476" s="47"/>
      <c r="CF476" s="47"/>
      <c r="CG476" s="47"/>
      <c r="CH476" s="47"/>
      <c r="CI476" s="47"/>
      <c r="CJ476" s="47"/>
      <c r="CK476" s="47"/>
      <c r="CL476" s="47"/>
      <c r="CM476" s="47"/>
      <c r="CN476" s="47"/>
      <c r="CO476" s="47"/>
      <c r="CP476" s="47"/>
      <c r="CQ476" s="47"/>
      <c r="CR476" s="47"/>
      <c r="CS476" s="47"/>
      <c r="CT476" s="47"/>
      <c r="CU476" s="47"/>
      <c r="CV476" s="47"/>
      <c r="CW476" s="47"/>
      <c r="CX476" s="47"/>
      <c r="CY476" s="47"/>
      <c r="CZ476" s="47"/>
      <c r="DA476" s="47"/>
      <c r="DB476" s="47"/>
      <c r="DC476" s="47"/>
      <c r="DD476" s="47"/>
    </row>
    <row r="477" spans="1:108" ht="21" customHeight="1" thickTop="1" thickBot="1" x14ac:dyDescent="0.25">
      <c r="A477" s="326"/>
      <c r="B477" s="77"/>
      <c r="C477" s="131"/>
      <c r="D477" s="629" t="s">
        <v>436</v>
      </c>
      <c r="E477" s="641"/>
      <c r="F477" s="641"/>
      <c r="G477" s="641"/>
      <c r="H477" s="641"/>
      <c r="I477" s="641"/>
      <c r="J477" s="641"/>
      <c r="K477" s="641"/>
      <c r="L477" s="641"/>
      <c r="M477" s="641"/>
      <c r="N477" s="641"/>
      <c r="O477" s="641"/>
      <c r="P477" s="641"/>
      <c r="Q477" s="641"/>
      <c r="R477" s="641"/>
      <c r="S477" s="641"/>
      <c r="T477" s="641"/>
      <c r="U477" s="641"/>
      <c r="V477" s="641"/>
      <c r="W477" s="641"/>
      <c r="X477" s="642"/>
      <c r="Y477" s="1">
        <f>SUM(Y471:Y476)</f>
        <v>0</v>
      </c>
      <c r="Z477" s="331">
        <f>SUM(Z471:Z476)</f>
        <v>70</v>
      </c>
      <c r="AD477" s="228"/>
      <c r="BX477" s="47"/>
      <c r="BY477" s="47"/>
      <c r="BZ477" s="47"/>
      <c r="CA477" s="47"/>
      <c r="CB477" s="47"/>
      <c r="CC477" s="47"/>
      <c r="CD477" s="47"/>
      <c r="CE477" s="47"/>
      <c r="CF477" s="47"/>
      <c r="CG477" s="47"/>
      <c r="CH477" s="47"/>
      <c r="CI477" s="47"/>
      <c r="CJ477" s="47"/>
      <c r="CK477" s="47"/>
      <c r="CL477" s="47"/>
      <c r="CM477" s="47"/>
      <c r="CN477" s="47"/>
      <c r="CO477" s="47"/>
      <c r="CP477" s="47"/>
      <c r="CQ477" s="47"/>
      <c r="CR477" s="47"/>
      <c r="CS477" s="47"/>
      <c r="CT477" s="47"/>
      <c r="CU477" s="47"/>
      <c r="CV477" s="47"/>
      <c r="CW477" s="47"/>
      <c r="CX477" s="47"/>
      <c r="CY477" s="47"/>
      <c r="CZ477" s="47"/>
      <c r="DA477" s="47"/>
      <c r="DB477" s="47"/>
      <c r="DC477" s="47"/>
      <c r="DD477" s="47"/>
    </row>
    <row r="478" spans="1:108" ht="21" customHeight="1" thickBot="1" x14ac:dyDescent="0.25">
      <c r="A478" s="324"/>
      <c r="B478" s="237"/>
      <c r="C478" s="259"/>
      <c r="D478" s="632"/>
      <c r="E478" s="633"/>
      <c r="F478" s="809">
        <v>60</v>
      </c>
      <c r="G478" s="667"/>
      <c r="H478" s="667"/>
      <c r="I478" s="667"/>
      <c r="J478" s="667"/>
      <c r="K478" s="667"/>
      <c r="L478" s="667"/>
      <c r="M478" s="667"/>
      <c r="N478" s="667"/>
      <c r="O478" s="667"/>
      <c r="P478" s="667"/>
      <c r="Q478" s="667"/>
      <c r="R478" s="667"/>
      <c r="S478" s="667"/>
      <c r="T478" s="667"/>
      <c r="U478" s="667"/>
      <c r="V478" s="667"/>
      <c r="W478" s="667"/>
      <c r="X478" s="667"/>
      <c r="Y478" s="667"/>
      <c r="Z478" s="668"/>
      <c r="AD478" s="228"/>
      <c r="BX478" s="47"/>
      <c r="BY478" s="47"/>
      <c r="BZ478" s="47"/>
      <c r="CA478" s="47"/>
      <c r="CB478" s="47"/>
      <c r="CC478" s="47"/>
      <c r="CD478" s="47"/>
      <c r="CE478" s="47"/>
      <c r="CF478" s="47"/>
      <c r="CG478" s="47"/>
      <c r="CH478" s="47"/>
      <c r="CI478" s="47"/>
      <c r="CJ478" s="47"/>
      <c r="CK478" s="47"/>
      <c r="CL478" s="47"/>
      <c r="CM478" s="47"/>
      <c r="CN478" s="47"/>
      <c r="CO478" s="47"/>
      <c r="CP478" s="47"/>
      <c r="CQ478" s="47"/>
      <c r="CR478" s="47"/>
      <c r="CS478" s="47"/>
      <c r="CT478" s="47"/>
      <c r="CU478" s="47"/>
      <c r="CV478" s="47"/>
      <c r="CW478" s="47"/>
      <c r="CX478" s="47"/>
      <c r="CY478" s="47"/>
      <c r="CZ478" s="47"/>
      <c r="DA478" s="47"/>
      <c r="DB478" s="47"/>
      <c r="DC478" s="47"/>
      <c r="DD478" s="47"/>
    </row>
    <row r="479" spans="1:108" ht="30" customHeight="1" thickBot="1" x14ac:dyDescent="0.25">
      <c r="A479" s="316"/>
      <c r="B479" s="360" t="s">
        <v>32</v>
      </c>
      <c r="C479" s="143" t="s">
        <v>33</v>
      </c>
      <c r="D479" s="160" t="s">
        <v>435</v>
      </c>
      <c r="E479" s="357"/>
      <c r="F479" s="160" t="s">
        <v>435</v>
      </c>
      <c r="G479" s="357"/>
      <c r="H479" s="160" t="s">
        <v>435</v>
      </c>
      <c r="I479" s="242"/>
      <c r="J479" s="160"/>
      <c r="K479" s="244"/>
      <c r="L479" s="241"/>
      <c r="M479" s="242"/>
      <c r="N479" s="243"/>
      <c r="O479" s="244"/>
      <c r="P479" s="241"/>
      <c r="Q479" s="242"/>
      <c r="R479" s="243"/>
      <c r="S479" s="244"/>
      <c r="T479" s="241"/>
      <c r="U479" s="242"/>
      <c r="V479" s="243"/>
      <c r="W479" s="244"/>
      <c r="X479" s="167"/>
      <c r="Y479" s="167"/>
      <c r="Z479" s="327"/>
      <c r="AA479" s="39"/>
      <c r="AD479" s="228"/>
      <c r="AE479" s="226"/>
      <c r="BX479" s="219"/>
      <c r="BY479" s="219"/>
      <c r="BZ479" s="219"/>
      <c r="CA479" s="219"/>
      <c r="CB479" s="219"/>
      <c r="CC479" s="219"/>
      <c r="CD479" s="219"/>
      <c r="CE479" s="219"/>
      <c r="CF479" s="219"/>
      <c r="CG479" s="47"/>
      <c r="CH479" s="47"/>
      <c r="CI479" s="47"/>
      <c r="CJ479" s="47"/>
      <c r="CK479" s="47"/>
      <c r="CL479" s="47"/>
      <c r="CM479" s="47"/>
    </row>
    <row r="480" spans="1:108" ht="45" customHeight="1" x14ac:dyDescent="0.2">
      <c r="A480" s="326"/>
      <c r="B480" s="172" t="s">
        <v>34</v>
      </c>
      <c r="C480" s="129" t="s">
        <v>35</v>
      </c>
      <c r="D480" s="649"/>
      <c r="E480" s="650"/>
      <c r="F480" s="649"/>
      <c r="G480" s="650"/>
      <c r="H480" s="649"/>
      <c r="I480" s="650"/>
      <c r="J480" s="649"/>
      <c r="K480" s="650"/>
      <c r="L480" s="649"/>
      <c r="M480" s="650"/>
      <c r="N480" s="649"/>
      <c r="O480" s="650"/>
      <c r="P480" s="649"/>
      <c r="Q480" s="650"/>
      <c r="R480" s="649"/>
      <c r="S480" s="650"/>
      <c r="T480" s="649"/>
      <c r="U480" s="650"/>
      <c r="V480" s="649"/>
      <c r="W480" s="650"/>
      <c r="X480" s="38"/>
      <c r="Y480" s="538">
        <f t="shared" ref="Y480:Y487" si="65">IF(OR(D480="s",F480="s",H480="s",J480="s",L480="s",N480="s",P480="s",R480="s",T480="s",V480="s"), 0, IF(OR(D480="a",F480="a",H480="a",J480="a",L480="a",N480="a",P480="a",R480="a",T480="a",V480="a"),Z480,0))</f>
        <v>0</v>
      </c>
      <c r="Z480" s="333">
        <v>10</v>
      </c>
      <c r="AA480" s="39">
        <f t="shared" ref="AA480:AA487" si="66">COUNTIF(D480:W480,"a")+COUNTIF(D480:W480,"s")</f>
        <v>0</v>
      </c>
      <c r="AB480" s="274"/>
      <c r="AD480" s="228" t="s">
        <v>205</v>
      </c>
      <c r="BX480" s="219"/>
      <c r="BY480" s="219"/>
      <c r="BZ480" s="219"/>
      <c r="CA480" s="219"/>
      <c r="CB480" s="219"/>
      <c r="CC480" s="219"/>
      <c r="CD480" s="219"/>
      <c r="CE480" s="219"/>
      <c r="CF480" s="219"/>
      <c r="CG480" s="47"/>
      <c r="CH480" s="47"/>
      <c r="CI480" s="47"/>
      <c r="CJ480" s="47"/>
      <c r="CK480" s="47"/>
      <c r="CL480" s="47"/>
      <c r="CM480" s="47"/>
    </row>
    <row r="481" spans="1:108" ht="27.95" customHeight="1" x14ac:dyDescent="0.2">
      <c r="A481" s="326"/>
      <c r="B481" s="173" t="s">
        <v>36</v>
      </c>
      <c r="C481" s="114" t="s">
        <v>37</v>
      </c>
      <c r="D481" s="606"/>
      <c r="E481" s="607"/>
      <c r="F481" s="606"/>
      <c r="G481" s="607"/>
      <c r="H481" s="606"/>
      <c r="I481" s="607"/>
      <c r="J481" s="606"/>
      <c r="K481" s="607"/>
      <c r="L481" s="606"/>
      <c r="M481" s="607"/>
      <c r="N481" s="606"/>
      <c r="O481" s="607"/>
      <c r="P481" s="606"/>
      <c r="Q481" s="607"/>
      <c r="R481" s="606"/>
      <c r="S481" s="607"/>
      <c r="T481" s="606"/>
      <c r="U481" s="607"/>
      <c r="V481" s="606"/>
      <c r="W481" s="607"/>
      <c r="X481" s="38"/>
      <c r="Y481" s="169">
        <f t="shared" si="65"/>
        <v>0</v>
      </c>
      <c r="Z481" s="330">
        <v>10</v>
      </c>
      <c r="AA481" s="39">
        <f t="shared" si="66"/>
        <v>0</v>
      </c>
      <c r="AB481" s="274"/>
      <c r="AD481" s="228"/>
      <c r="BX481" s="219"/>
      <c r="BY481" s="219"/>
      <c r="BZ481" s="219"/>
      <c r="CA481" s="219"/>
      <c r="CB481" s="219"/>
      <c r="CC481" s="219"/>
      <c r="CD481" s="219"/>
      <c r="CE481" s="219"/>
      <c r="CF481" s="219"/>
      <c r="CG481" s="47"/>
      <c r="CH481" s="47"/>
      <c r="CI481" s="47"/>
      <c r="CJ481" s="47"/>
      <c r="CK481" s="47"/>
      <c r="CL481" s="47"/>
      <c r="CM481" s="47"/>
    </row>
    <row r="482" spans="1:108" ht="45" customHeight="1" x14ac:dyDescent="0.2">
      <c r="A482" s="326"/>
      <c r="B482" s="176" t="s">
        <v>38</v>
      </c>
      <c r="C482" s="109" t="s">
        <v>39</v>
      </c>
      <c r="D482" s="606"/>
      <c r="E482" s="607"/>
      <c r="F482" s="606"/>
      <c r="G482" s="607"/>
      <c r="H482" s="606"/>
      <c r="I482" s="607"/>
      <c r="J482" s="606"/>
      <c r="K482" s="607"/>
      <c r="L482" s="606"/>
      <c r="M482" s="607"/>
      <c r="N482" s="606"/>
      <c r="O482" s="607"/>
      <c r="P482" s="606"/>
      <c r="Q482" s="607"/>
      <c r="R482" s="606"/>
      <c r="S482" s="607"/>
      <c r="T482" s="606"/>
      <c r="U482" s="607"/>
      <c r="V482" s="606"/>
      <c r="W482" s="607"/>
      <c r="X482" s="38"/>
      <c r="Y482" s="169">
        <f t="shared" si="65"/>
        <v>0</v>
      </c>
      <c r="Z482" s="330">
        <v>10</v>
      </c>
      <c r="AA482" s="39">
        <f t="shared" si="66"/>
        <v>0</v>
      </c>
      <c r="AB482" s="274"/>
      <c r="AD482" s="228"/>
      <c r="BX482" s="219"/>
      <c r="BY482" s="219"/>
      <c r="BZ482" s="219"/>
      <c r="CA482" s="219"/>
      <c r="CB482" s="219"/>
      <c r="CC482" s="219"/>
      <c r="CD482" s="219"/>
      <c r="CE482" s="219"/>
      <c r="CF482" s="219"/>
      <c r="CG482" s="47"/>
      <c r="CH482" s="47"/>
      <c r="CI482" s="47"/>
      <c r="CJ482" s="47"/>
      <c r="CK482" s="47"/>
      <c r="CL482" s="47"/>
      <c r="CM482" s="47"/>
    </row>
    <row r="483" spans="1:108" ht="45" customHeight="1" x14ac:dyDescent="0.2">
      <c r="A483" s="326"/>
      <c r="B483" s="176" t="s">
        <v>40</v>
      </c>
      <c r="C483" s="109" t="s">
        <v>41</v>
      </c>
      <c r="D483" s="606"/>
      <c r="E483" s="607"/>
      <c r="F483" s="606"/>
      <c r="G483" s="607"/>
      <c r="H483" s="606"/>
      <c r="I483" s="607"/>
      <c r="J483" s="606"/>
      <c r="K483" s="607"/>
      <c r="L483" s="606"/>
      <c r="M483" s="607"/>
      <c r="N483" s="606"/>
      <c r="O483" s="607"/>
      <c r="P483" s="606"/>
      <c r="Q483" s="607"/>
      <c r="R483" s="606"/>
      <c r="S483" s="607"/>
      <c r="T483" s="606"/>
      <c r="U483" s="607"/>
      <c r="V483" s="606"/>
      <c r="W483" s="607"/>
      <c r="X483" s="38"/>
      <c r="Y483" s="169">
        <f t="shared" si="65"/>
        <v>0</v>
      </c>
      <c r="Z483" s="330">
        <v>5</v>
      </c>
      <c r="AA483" s="39">
        <f t="shared" si="66"/>
        <v>0</v>
      </c>
      <c r="AB483" s="274"/>
      <c r="AD483" s="228"/>
      <c r="BX483" s="219"/>
      <c r="BY483" s="219"/>
      <c r="BZ483" s="219"/>
      <c r="CA483" s="219"/>
      <c r="CB483" s="219"/>
      <c r="CC483" s="219"/>
      <c r="CD483" s="219"/>
      <c r="CE483" s="219"/>
      <c r="CF483" s="219"/>
      <c r="CG483" s="47"/>
      <c r="CH483" s="47"/>
      <c r="CI483" s="47"/>
      <c r="CJ483" s="47"/>
      <c r="CK483" s="47"/>
      <c r="CL483" s="47"/>
      <c r="CM483" s="47"/>
    </row>
    <row r="484" spans="1:108" ht="45" customHeight="1" x14ac:dyDescent="0.2">
      <c r="A484" s="326"/>
      <c r="B484" s="173" t="s">
        <v>42</v>
      </c>
      <c r="C484" s="114" t="s">
        <v>43</v>
      </c>
      <c r="D484" s="606"/>
      <c r="E484" s="607"/>
      <c r="F484" s="606"/>
      <c r="G484" s="607"/>
      <c r="H484" s="606"/>
      <c r="I484" s="607"/>
      <c r="J484" s="606"/>
      <c r="K484" s="607"/>
      <c r="L484" s="606"/>
      <c r="M484" s="607"/>
      <c r="N484" s="606"/>
      <c r="O484" s="607"/>
      <c r="P484" s="606"/>
      <c r="Q484" s="607"/>
      <c r="R484" s="606"/>
      <c r="S484" s="607"/>
      <c r="T484" s="606"/>
      <c r="U484" s="607"/>
      <c r="V484" s="606"/>
      <c r="W484" s="607"/>
      <c r="X484" s="38"/>
      <c r="Y484" s="169">
        <f t="shared" si="65"/>
        <v>0</v>
      </c>
      <c r="Z484" s="330">
        <v>10</v>
      </c>
      <c r="AA484" s="39">
        <f t="shared" si="66"/>
        <v>0</v>
      </c>
      <c r="AB484" s="274"/>
      <c r="AD484" s="228" t="s">
        <v>205</v>
      </c>
      <c r="BX484" s="219"/>
      <c r="BY484" s="219"/>
      <c r="BZ484" s="219"/>
      <c r="CA484" s="219"/>
      <c r="CB484" s="219"/>
      <c r="CC484" s="219"/>
      <c r="CD484" s="219"/>
      <c r="CE484" s="219"/>
      <c r="CF484" s="219"/>
      <c r="CG484" s="47"/>
      <c r="CH484" s="47"/>
      <c r="CI484" s="47"/>
      <c r="CJ484" s="47"/>
      <c r="CK484" s="47"/>
      <c r="CL484" s="47"/>
      <c r="CM484" s="47"/>
    </row>
    <row r="485" spans="1:108" ht="27.95" customHeight="1" x14ac:dyDescent="0.15">
      <c r="A485" s="326"/>
      <c r="B485" s="176" t="s">
        <v>44</v>
      </c>
      <c r="C485" s="131" t="s">
        <v>45</v>
      </c>
      <c r="D485" s="569"/>
      <c r="E485" s="570"/>
      <c r="F485" s="569"/>
      <c r="G485" s="570"/>
      <c r="H485" s="569"/>
      <c r="I485" s="570"/>
      <c r="J485" s="569"/>
      <c r="K485" s="570"/>
      <c r="L485" s="569"/>
      <c r="M485" s="570"/>
      <c r="N485" s="569"/>
      <c r="O485" s="570"/>
      <c r="P485" s="569"/>
      <c r="Q485" s="570"/>
      <c r="R485" s="569"/>
      <c r="S485" s="570"/>
      <c r="T485" s="569"/>
      <c r="U485" s="570"/>
      <c r="V485" s="569"/>
      <c r="W485" s="570"/>
      <c r="X485" s="38"/>
      <c r="Y485" s="169">
        <f t="shared" si="65"/>
        <v>0</v>
      </c>
      <c r="Z485" s="330">
        <v>10</v>
      </c>
      <c r="AA485" s="39">
        <f t="shared" si="66"/>
        <v>0</v>
      </c>
      <c r="AB485" s="274"/>
      <c r="AD485" s="228"/>
      <c r="BX485" s="219"/>
      <c r="BY485" s="219"/>
      <c r="BZ485" s="219"/>
      <c r="CA485" s="219"/>
      <c r="CB485" s="219"/>
      <c r="CC485" s="219"/>
      <c r="CD485" s="219"/>
      <c r="CE485" s="219"/>
      <c r="CF485" s="219"/>
      <c r="CG485" s="47"/>
      <c r="CH485" s="47"/>
      <c r="CI485" s="47"/>
      <c r="CJ485" s="47"/>
      <c r="CK485" s="47"/>
      <c r="CL485" s="47"/>
      <c r="CM485" s="47"/>
    </row>
    <row r="486" spans="1:108" ht="45" customHeight="1" x14ac:dyDescent="0.15">
      <c r="A486" s="326"/>
      <c r="B486" s="173" t="s">
        <v>46</v>
      </c>
      <c r="C486" s="114" t="s">
        <v>47</v>
      </c>
      <c r="D486" s="569"/>
      <c r="E486" s="570"/>
      <c r="F486" s="569"/>
      <c r="G486" s="570"/>
      <c r="H486" s="569"/>
      <c r="I486" s="570"/>
      <c r="J486" s="569"/>
      <c r="K486" s="570"/>
      <c r="L486" s="569"/>
      <c r="M486" s="570"/>
      <c r="N486" s="569"/>
      <c r="O486" s="570"/>
      <c r="P486" s="569"/>
      <c r="Q486" s="570"/>
      <c r="R486" s="569"/>
      <c r="S486" s="570"/>
      <c r="T486" s="569"/>
      <c r="U486" s="570"/>
      <c r="V486" s="569"/>
      <c r="W486" s="570"/>
      <c r="X486" s="38"/>
      <c r="Y486" s="169">
        <f t="shared" si="65"/>
        <v>0</v>
      </c>
      <c r="Z486" s="330">
        <v>10</v>
      </c>
      <c r="AA486" s="39">
        <f t="shared" si="66"/>
        <v>0</v>
      </c>
      <c r="AB486" s="274"/>
      <c r="AD486" s="228" t="s">
        <v>205</v>
      </c>
      <c r="AE486" s="226"/>
      <c r="BX486" s="219"/>
      <c r="BY486" s="219"/>
      <c r="BZ486" s="219"/>
      <c r="CA486" s="219"/>
      <c r="CB486" s="219"/>
      <c r="CC486" s="219"/>
      <c r="CD486" s="219"/>
      <c r="CE486" s="219"/>
      <c r="CF486" s="219"/>
      <c r="CG486" s="47"/>
      <c r="CH486" s="47"/>
      <c r="CI486" s="47"/>
      <c r="CJ486" s="47"/>
      <c r="CK486" s="47"/>
      <c r="CL486" s="47"/>
      <c r="CM486" s="47"/>
    </row>
    <row r="487" spans="1:108" ht="45" customHeight="1" thickBot="1" x14ac:dyDescent="0.2">
      <c r="A487" s="326"/>
      <c r="B487" s="176" t="s">
        <v>48</v>
      </c>
      <c r="C487" s="109" t="s">
        <v>49</v>
      </c>
      <c r="D487" s="563"/>
      <c r="E487" s="568"/>
      <c r="F487" s="563"/>
      <c r="G487" s="568"/>
      <c r="H487" s="563"/>
      <c r="I487" s="568"/>
      <c r="J487" s="563"/>
      <c r="K487" s="568"/>
      <c r="L487" s="563"/>
      <c r="M487" s="568"/>
      <c r="N487" s="563"/>
      <c r="O487" s="568"/>
      <c r="P487" s="563"/>
      <c r="Q487" s="568"/>
      <c r="R487" s="563"/>
      <c r="S487" s="568"/>
      <c r="T487" s="563"/>
      <c r="U487" s="568"/>
      <c r="V487" s="563"/>
      <c r="W487" s="568"/>
      <c r="X487" s="38"/>
      <c r="Y487" s="169">
        <f t="shared" si="65"/>
        <v>0</v>
      </c>
      <c r="Z487" s="330">
        <v>10</v>
      </c>
      <c r="AA487" s="39">
        <f t="shared" si="66"/>
        <v>0</v>
      </c>
      <c r="AB487" s="274"/>
      <c r="AD487" s="228"/>
      <c r="AE487" s="226"/>
      <c r="BX487" s="219"/>
      <c r="BY487" s="219"/>
      <c r="BZ487" s="219"/>
      <c r="CA487" s="219"/>
      <c r="CB487" s="219"/>
      <c r="CC487" s="219"/>
      <c r="CD487" s="219"/>
      <c r="CE487" s="219"/>
      <c r="CF487" s="219"/>
      <c r="CG487" s="47"/>
      <c r="CH487" s="47"/>
      <c r="CI487" s="47"/>
      <c r="CJ487" s="47"/>
      <c r="CK487" s="47"/>
      <c r="CL487" s="47"/>
      <c r="CM487" s="47"/>
    </row>
    <row r="488" spans="1:108" ht="21" customHeight="1" thickTop="1" thickBot="1" x14ac:dyDescent="0.25">
      <c r="A488" s="326"/>
      <c r="B488" s="77"/>
      <c r="C488" s="131"/>
      <c r="D488" s="629" t="s">
        <v>436</v>
      </c>
      <c r="E488" s="641"/>
      <c r="F488" s="641"/>
      <c r="G488" s="641"/>
      <c r="H488" s="641"/>
      <c r="I488" s="641"/>
      <c r="J488" s="641"/>
      <c r="K488" s="641"/>
      <c r="L488" s="641"/>
      <c r="M488" s="641"/>
      <c r="N488" s="641"/>
      <c r="O488" s="641"/>
      <c r="P488" s="641"/>
      <c r="Q488" s="641"/>
      <c r="R488" s="641"/>
      <c r="S488" s="641"/>
      <c r="T488" s="641"/>
      <c r="U488" s="641"/>
      <c r="V488" s="641"/>
      <c r="W488" s="641"/>
      <c r="X488" s="642"/>
      <c r="Y488" s="271">
        <f>SUM(Y480:Y487)</f>
        <v>0</v>
      </c>
      <c r="Z488" s="331">
        <f>SUM(Z480:Z487)</f>
        <v>75</v>
      </c>
      <c r="AA488" s="39"/>
      <c r="AD488" s="228"/>
      <c r="BX488" s="219"/>
      <c r="BY488" s="219"/>
      <c r="BZ488" s="219"/>
      <c r="CA488" s="219"/>
      <c r="CB488" s="219"/>
      <c r="CC488" s="219"/>
      <c r="CD488" s="219"/>
      <c r="CE488" s="219"/>
      <c r="CF488" s="219"/>
      <c r="CG488" s="47"/>
      <c r="CH488" s="47"/>
      <c r="CI488" s="47"/>
      <c r="CJ488" s="47"/>
      <c r="CK488" s="47"/>
      <c r="CL488" s="47"/>
      <c r="CM488" s="47"/>
    </row>
    <row r="489" spans="1:108" ht="21" customHeight="1" thickBot="1" x14ac:dyDescent="0.25">
      <c r="A489" s="324"/>
      <c r="B489" s="237"/>
      <c r="C489" s="297"/>
      <c r="D489" s="632"/>
      <c r="E489" s="633"/>
      <c r="F489" s="810">
        <v>30</v>
      </c>
      <c r="G489" s="811"/>
      <c r="H489" s="811"/>
      <c r="I489" s="811"/>
      <c r="J489" s="811"/>
      <c r="K489" s="811"/>
      <c r="L489" s="811"/>
      <c r="M489" s="811"/>
      <c r="N489" s="811"/>
      <c r="O489" s="811"/>
      <c r="P489" s="811"/>
      <c r="Q489" s="811"/>
      <c r="R489" s="811"/>
      <c r="S489" s="811"/>
      <c r="T489" s="811"/>
      <c r="U489" s="811"/>
      <c r="V489" s="811"/>
      <c r="W489" s="811"/>
      <c r="X489" s="811"/>
      <c r="Y489" s="811"/>
      <c r="Z489" s="812"/>
      <c r="AA489" s="39"/>
      <c r="AD489" s="228"/>
      <c r="AE489" s="226"/>
      <c r="BX489" s="219"/>
      <c r="BY489" s="219"/>
      <c r="BZ489" s="219"/>
      <c r="CA489" s="219"/>
      <c r="CB489" s="219"/>
      <c r="CC489" s="219"/>
      <c r="CD489" s="219"/>
      <c r="CE489" s="219"/>
      <c r="CF489" s="219"/>
      <c r="CG489" s="47"/>
      <c r="CH489" s="47"/>
      <c r="CI489" s="47"/>
      <c r="CJ489" s="47"/>
      <c r="CK489" s="47"/>
      <c r="CL489" s="47"/>
      <c r="CM489" s="47"/>
    </row>
    <row r="490" spans="1:108" ht="30" customHeight="1" thickBot="1" x14ac:dyDescent="0.25">
      <c r="A490" s="316"/>
      <c r="B490" s="183" t="s">
        <v>165</v>
      </c>
      <c r="C490" s="249" t="s">
        <v>379</v>
      </c>
      <c r="D490" s="523"/>
      <c r="E490" s="524"/>
      <c r="F490" s="523"/>
      <c r="G490" s="524"/>
      <c r="H490" s="160" t="s">
        <v>435</v>
      </c>
      <c r="I490" s="524"/>
      <c r="J490" s="523"/>
      <c r="K490" s="524"/>
      <c r="L490" s="523"/>
      <c r="M490" s="524"/>
      <c r="N490" s="523"/>
      <c r="O490" s="524"/>
      <c r="P490" s="160" t="s">
        <v>435</v>
      </c>
      <c r="Q490" s="524"/>
      <c r="R490" s="523"/>
      <c r="S490" s="524"/>
      <c r="T490" s="523"/>
      <c r="U490" s="524"/>
      <c r="V490" s="523"/>
      <c r="W490" s="524"/>
      <c r="X490" s="167"/>
      <c r="Y490" s="385"/>
      <c r="Z490" s="386"/>
      <c r="AD490" s="228"/>
      <c r="BX490" s="47"/>
      <c r="BY490" s="47"/>
      <c r="BZ490" s="47"/>
      <c r="CA490" s="47"/>
      <c r="CB490" s="47"/>
      <c r="CC490" s="47"/>
      <c r="CD490" s="47"/>
      <c r="CE490" s="47"/>
      <c r="CF490" s="47"/>
      <c r="CG490" s="47"/>
      <c r="CH490" s="47"/>
      <c r="CI490" s="47"/>
      <c r="CJ490" s="47"/>
      <c r="CK490" s="47"/>
      <c r="CL490" s="47"/>
      <c r="CM490" s="47"/>
      <c r="CN490" s="47"/>
      <c r="CO490" s="47"/>
      <c r="CP490" s="47"/>
      <c r="CQ490" s="47"/>
      <c r="CR490" s="47"/>
      <c r="CS490" s="47"/>
      <c r="CT490" s="47"/>
      <c r="CU490" s="47"/>
      <c r="CV490" s="47"/>
      <c r="CW490" s="47"/>
      <c r="CX490" s="47"/>
      <c r="CY490" s="47"/>
      <c r="CZ490" s="47"/>
      <c r="DA490" s="47"/>
      <c r="DB490" s="47"/>
      <c r="DC490" s="47"/>
      <c r="DD490" s="47"/>
    </row>
    <row r="491" spans="1:108" ht="45" customHeight="1" x14ac:dyDescent="0.2">
      <c r="A491" s="326"/>
      <c r="B491" s="172" t="s">
        <v>164</v>
      </c>
      <c r="C491" s="141" t="s">
        <v>233</v>
      </c>
      <c r="D491" s="649"/>
      <c r="E491" s="650"/>
      <c r="F491" s="649"/>
      <c r="G491" s="650"/>
      <c r="H491" s="649"/>
      <c r="I491" s="650"/>
      <c r="J491" s="649"/>
      <c r="K491" s="650"/>
      <c r="L491" s="649"/>
      <c r="M491" s="650"/>
      <c r="N491" s="649"/>
      <c r="O491" s="650"/>
      <c r="P491" s="649"/>
      <c r="Q491" s="650"/>
      <c r="R491" s="649"/>
      <c r="S491" s="650"/>
      <c r="T491" s="649"/>
      <c r="U491" s="650"/>
      <c r="V491" s="649"/>
      <c r="W491" s="650"/>
      <c r="X491" s="90"/>
      <c r="Y491" s="169">
        <f t="shared" ref="Y491:Y500" si="67">IF(OR(D491="s",F491="s",H491="s",J491="s",L491="s",N491="s",P491="s",R491="s",T491="s",V491="s"), 0, IF(OR(D491="a",F491="a",H491="a",J491="a",L491="a",N491="a",P491="a",R491="a",T491="a",V491="a"),Z491,0))</f>
        <v>0</v>
      </c>
      <c r="Z491" s="330">
        <v>10</v>
      </c>
      <c r="AA491" s="207">
        <f t="shared" ref="AA491:AA496" si="68">COUNTIF(D491:W491,"a")+COUNTIF(D491:W491,"s")</f>
        <v>0</v>
      </c>
      <c r="AB491" s="274"/>
      <c r="AD491" s="228" t="s">
        <v>205</v>
      </c>
      <c r="BX491" s="47"/>
      <c r="BY491" s="47"/>
      <c r="BZ491" s="47"/>
      <c r="CA491" s="47"/>
      <c r="CB491" s="47"/>
      <c r="CC491" s="47"/>
      <c r="CD491" s="47"/>
      <c r="CE491" s="47"/>
      <c r="CF491" s="47"/>
      <c r="CG491" s="47"/>
      <c r="CH491" s="47"/>
      <c r="CI491" s="47"/>
      <c r="CJ491" s="47"/>
      <c r="CK491" s="47"/>
      <c r="CL491" s="47"/>
      <c r="CM491" s="47"/>
      <c r="CN491" s="47"/>
      <c r="CO491" s="47"/>
      <c r="CP491" s="47"/>
      <c r="CQ491" s="47"/>
      <c r="CR491" s="47"/>
      <c r="CS491" s="47"/>
      <c r="CT491" s="47"/>
      <c r="CU491" s="47"/>
      <c r="CV491" s="47"/>
      <c r="CW491" s="47"/>
      <c r="CX491" s="47"/>
      <c r="CY491" s="47"/>
      <c r="CZ491" s="47"/>
      <c r="DA491" s="47"/>
      <c r="DB491" s="47"/>
      <c r="DC491" s="47"/>
      <c r="DD491" s="47"/>
    </row>
    <row r="492" spans="1:108" ht="27.95" customHeight="1" x14ac:dyDescent="0.2">
      <c r="A492" s="326"/>
      <c r="B492" s="172" t="s">
        <v>163</v>
      </c>
      <c r="C492" s="115" t="s">
        <v>187</v>
      </c>
      <c r="D492" s="606"/>
      <c r="E492" s="607"/>
      <c r="F492" s="606"/>
      <c r="G492" s="607"/>
      <c r="H492" s="606"/>
      <c r="I492" s="607"/>
      <c r="J492" s="606"/>
      <c r="K492" s="607"/>
      <c r="L492" s="606"/>
      <c r="M492" s="607"/>
      <c r="N492" s="606"/>
      <c r="O492" s="607"/>
      <c r="P492" s="606"/>
      <c r="Q492" s="607"/>
      <c r="R492" s="606"/>
      <c r="S492" s="607"/>
      <c r="T492" s="606"/>
      <c r="U492" s="607"/>
      <c r="V492" s="606"/>
      <c r="W492" s="607"/>
      <c r="X492" s="90"/>
      <c r="Y492" s="169">
        <f t="shared" si="67"/>
        <v>0</v>
      </c>
      <c r="Z492" s="330">
        <v>5</v>
      </c>
      <c r="AA492" s="207">
        <f t="shared" si="68"/>
        <v>0</v>
      </c>
      <c r="AB492" s="274"/>
      <c r="AD492" s="228" t="s">
        <v>205</v>
      </c>
      <c r="BX492" s="47"/>
      <c r="BY492" s="47"/>
      <c r="BZ492" s="47"/>
      <c r="CA492" s="47"/>
      <c r="CB492" s="47"/>
      <c r="CC492" s="47"/>
      <c r="CD492" s="47"/>
      <c r="CE492" s="47"/>
      <c r="CF492" s="47"/>
      <c r="CG492" s="47"/>
      <c r="CH492" s="47"/>
      <c r="CI492" s="47"/>
      <c r="CJ492" s="47"/>
      <c r="CK492" s="47"/>
      <c r="CL492" s="47"/>
      <c r="CM492" s="47"/>
      <c r="CN492" s="47"/>
      <c r="CO492" s="47"/>
      <c r="CP492" s="47"/>
      <c r="CQ492" s="47"/>
      <c r="CR492" s="47"/>
      <c r="CS492" s="47"/>
      <c r="CT492" s="47"/>
      <c r="CU492" s="47"/>
      <c r="CV492" s="47"/>
      <c r="CW492" s="47"/>
      <c r="CX492" s="47"/>
      <c r="CY492" s="47"/>
      <c r="CZ492" s="47"/>
      <c r="DA492" s="47"/>
      <c r="DB492" s="47"/>
      <c r="DC492" s="47"/>
      <c r="DD492" s="47"/>
    </row>
    <row r="493" spans="1:108" ht="69.599999999999994" customHeight="1" x14ac:dyDescent="0.2">
      <c r="A493" s="326"/>
      <c r="B493" s="173" t="s">
        <v>162</v>
      </c>
      <c r="C493" s="112" t="s">
        <v>227</v>
      </c>
      <c r="D493" s="606"/>
      <c r="E493" s="607"/>
      <c r="F493" s="606"/>
      <c r="G493" s="607"/>
      <c r="H493" s="606"/>
      <c r="I493" s="607"/>
      <c r="J493" s="606"/>
      <c r="K493" s="607"/>
      <c r="L493" s="606"/>
      <c r="M493" s="607"/>
      <c r="N493" s="606"/>
      <c r="O493" s="607"/>
      <c r="P493" s="606"/>
      <c r="Q493" s="607"/>
      <c r="R493" s="606"/>
      <c r="S493" s="607"/>
      <c r="T493" s="606"/>
      <c r="U493" s="607"/>
      <c r="V493" s="606"/>
      <c r="W493" s="607"/>
      <c r="X493" s="90"/>
      <c r="Y493" s="169">
        <f t="shared" si="67"/>
        <v>0</v>
      </c>
      <c r="Z493" s="330">
        <v>10</v>
      </c>
      <c r="AA493" s="207">
        <f t="shared" si="68"/>
        <v>0</v>
      </c>
      <c r="AB493" s="274"/>
      <c r="AD493" s="228"/>
      <c r="BX493" s="47"/>
      <c r="BY493" s="47"/>
      <c r="BZ493" s="47"/>
      <c r="CA493" s="47"/>
      <c r="CB493" s="47"/>
      <c r="CC493" s="47"/>
      <c r="CD493" s="47"/>
      <c r="CE493" s="47"/>
      <c r="CF493" s="47"/>
      <c r="CG493" s="47"/>
      <c r="CH493" s="47"/>
      <c r="CI493" s="47"/>
      <c r="CJ493" s="47"/>
      <c r="CK493" s="47"/>
      <c r="CL493" s="47"/>
      <c r="CM493" s="47"/>
      <c r="CN493" s="47"/>
      <c r="CO493" s="47"/>
      <c r="CP493" s="47"/>
      <c r="CQ493" s="47"/>
      <c r="CR493" s="47"/>
      <c r="CS493" s="47"/>
      <c r="CT493" s="47"/>
      <c r="CU493" s="47"/>
      <c r="CV493" s="47"/>
      <c r="CW493" s="47"/>
      <c r="CX493" s="47"/>
      <c r="CY493" s="47"/>
      <c r="CZ493" s="47"/>
      <c r="DA493" s="47"/>
      <c r="DB493" s="47"/>
      <c r="DC493" s="47"/>
      <c r="DD493" s="47"/>
    </row>
    <row r="494" spans="1:108" ht="27.95" customHeight="1" x14ac:dyDescent="0.2">
      <c r="A494" s="326"/>
      <c r="B494" s="173" t="s">
        <v>161</v>
      </c>
      <c r="C494" s="112" t="s">
        <v>518</v>
      </c>
      <c r="D494" s="606"/>
      <c r="E494" s="607"/>
      <c r="F494" s="606"/>
      <c r="G494" s="607"/>
      <c r="H494" s="606"/>
      <c r="I494" s="607"/>
      <c r="J494" s="606"/>
      <c r="K494" s="607"/>
      <c r="L494" s="606"/>
      <c r="M494" s="607"/>
      <c r="N494" s="606"/>
      <c r="O494" s="607"/>
      <c r="P494" s="606"/>
      <c r="Q494" s="607"/>
      <c r="R494" s="606"/>
      <c r="S494" s="607"/>
      <c r="T494" s="606"/>
      <c r="U494" s="607"/>
      <c r="V494" s="606"/>
      <c r="W494" s="607"/>
      <c r="X494" s="90"/>
      <c r="Y494" s="169">
        <f t="shared" si="67"/>
        <v>0</v>
      </c>
      <c r="Z494" s="330">
        <v>10</v>
      </c>
      <c r="AA494" s="207">
        <f t="shared" si="68"/>
        <v>0</v>
      </c>
      <c r="AB494" s="274"/>
      <c r="AD494" s="228"/>
      <c r="BX494" s="47"/>
      <c r="BY494" s="47"/>
      <c r="BZ494" s="47"/>
      <c r="CA494" s="47"/>
      <c r="CB494" s="47"/>
      <c r="CC494" s="47"/>
      <c r="CD494" s="47"/>
      <c r="CE494" s="47"/>
      <c r="CF494" s="47"/>
      <c r="CG494" s="47"/>
      <c r="CH494" s="47"/>
      <c r="CI494" s="47"/>
      <c r="CJ494" s="47"/>
      <c r="CK494" s="47"/>
      <c r="CL494" s="47"/>
      <c r="CM494" s="47"/>
      <c r="CN494" s="47"/>
      <c r="CO494" s="47"/>
      <c r="CP494" s="47"/>
      <c r="CQ494" s="47"/>
      <c r="CR494" s="47"/>
      <c r="CS494" s="47"/>
      <c r="CT494" s="47"/>
      <c r="CU494" s="47"/>
      <c r="CV494" s="47"/>
      <c r="CW494" s="47"/>
      <c r="CX494" s="47"/>
      <c r="CY494" s="47"/>
      <c r="CZ494" s="47"/>
      <c r="DA494" s="47"/>
      <c r="DB494" s="47"/>
      <c r="DC494" s="47"/>
      <c r="DD494" s="47"/>
    </row>
    <row r="495" spans="1:108" ht="45" customHeight="1" x14ac:dyDescent="0.2">
      <c r="A495" s="326"/>
      <c r="B495" s="173" t="s">
        <v>160</v>
      </c>
      <c r="C495" s="112" t="s">
        <v>1096</v>
      </c>
      <c r="D495" s="606"/>
      <c r="E495" s="607"/>
      <c r="F495" s="606"/>
      <c r="G495" s="607"/>
      <c r="H495" s="606"/>
      <c r="I495" s="607"/>
      <c r="J495" s="606"/>
      <c r="K495" s="607"/>
      <c r="L495" s="606"/>
      <c r="M495" s="607"/>
      <c r="N495" s="606"/>
      <c r="O495" s="607"/>
      <c r="P495" s="606"/>
      <c r="Q495" s="607"/>
      <c r="R495" s="606"/>
      <c r="S495" s="607"/>
      <c r="T495" s="606"/>
      <c r="U495" s="607"/>
      <c r="V495" s="606"/>
      <c r="W495" s="607"/>
      <c r="X495" s="90"/>
      <c r="Y495" s="169">
        <f t="shared" si="67"/>
        <v>0</v>
      </c>
      <c r="Z495" s="330">
        <v>5</v>
      </c>
      <c r="AA495" s="207">
        <f t="shared" si="68"/>
        <v>0</v>
      </c>
      <c r="AB495" s="274"/>
      <c r="AD495" s="228" t="s">
        <v>205</v>
      </c>
      <c r="BX495" s="47"/>
      <c r="BY495" s="47"/>
      <c r="BZ495" s="47"/>
      <c r="CA495" s="47"/>
      <c r="CB495" s="47"/>
      <c r="CC495" s="47"/>
      <c r="CD495" s="47"/>
      <c r="CE495" s="47"/>
      <c r="CF495" s="47"/>
      <c r="CG495" s="47"/>
      <c r="CH495" s="47"/>
      <c r="CI495" s="47"/>
      <c r="CJ495" s="47"/>
      <c r="CK495" s="47"/>
      <c r="CL495" s="47"/>
      <c r="CM495" s="47"/>
      <c r="CN495" s="47"/>
      <c r="CO495" s="47"/>
      <c r="CP495" s="47"/>
      <c r="CQ495" s="47"/>
      <c r="CR495" s="47"/>
      <c r="CS495" s="47"/>
      <c r="CT495" s="47"/>
      <c r="CU495" s="47"/>
      <c r="CV495" s="47"/>
      <c r="CW495" s="47"/>
      <c r="CX495" s="47"/>
      <c r="CY495" s="47"/>
      <c r="CZ495" s="47"/>
      <c r="DA495" s="47"/>
      <c r="DB495" s="47"/>
      <c r="DC495" s="47"/>
      <c r="DD495" s="47"/>
    </row>
    <row r="496" spans="1:108" ht="45" customHeight="1" x14ac:dyDescent="0.2">
      <c r="A496" s="326"/>
      <c r="B496" s="173" t="s">
        <v>155</v>
      </c>
      <c r="C496" s="112" t="s">
        <v>10</v>
      </c>
      <c r="D496" s="606"/>
      <c r="E496" s="607"/>
      <c r="F496" s="606"/>
      <c r="G496" s="607"/>
      <c r="H496" s="606"/>
      <c r="I496" s="607"/>
      <c r="J496" s="606"/>
      <c r="K496" s="607"/>
      <c r="L496" s="606"/>
      <c r="M496" s="607"/>
      <c r="N496" s="606"/>
      <c r="O496" s="607"/>
      <c r="P496" s="606"/>
      <c r="Q496" s="607"/>
      <c r="R496" s="606"/>
      <c r="S496" s="607"/>
      <c r="T496" s="606"/>
      <c r="U496" s="607"/>
      <c r="V496" s="606"/>
      <c r="W496" s="607"/>
      <c r="X496" s="96"/>
      <c r="Y496" s="169">
        <f t="shared" si="67"/>
        <v>0</v>
      </c>
      <c r="Z496" s="330">
        <v>10</v>
      </c>
      <c r="AA496" s="207">
        <f t="shared" si="68"/>
        <v>0</v>
      </c>
      <c r="AB496" s="274"/>
      <c r="AD496" s="228" t="s">
        <v>205</v>
      </c>
      <c r="BX496" s="47"/>
      <c r="BY496" s="47"/>
      <c r="BZ496" s="47"/>
      <c r="CA496" s="47"/>
      <c r="CB496" s="47"/>
      <c r="CC496" s="47"/>
      <c r="CD496" s="47"/>
      <c r="CE496" s="47"/>
      <c r="CF496" s="47"/>
      <c r="CG496" s="47"/>
      <c r="CH496" s="47"/>
      <c r="CI496" s="47"/>
      <c r="CJ496" s="47"/>
      <c r="CK496" s="47"/>
      <c r="CL496" s="47"/>
      <c r="CM496" s="47"/>
      <c r="CN496" s="47"/>
      <c r="CO496" s="47"/>
      <c r="CP496" s="47"/>
      <c r="CQ496" s="47"/>
      <c r="CR496" s="47"/>
      <c r="CS496" s="47"/>
      <c r="CT496" s="47"/>
      <c r="CU496" s="47"/>
      <c r="CV496" s="47"/>
      <c r="CW496" s="47"/>
      <c r="CX496" s="47"/>
      <c r="CY496" s="47"/>
      <c r="CZ496" s="47"/>
      <c r="DA496" s="47"/>
      <c r="DB496" s="47"/>
      <c r="DC496" s="47"/>
      <c r="DD496" s="47"/>
    </row>
    <row r="497" spans="1:108" ht="45" customHeight="1" x14ac:dyDescent="0.2">
      <c r="A497" s="326"/>
      <c r="B497" s="173" t="s">
        <v>156</v>
      </c>
      <c r="C497" s="112" t="s">
        <v>484</v>
      </c>
      <c r="D497" s="606"/>
      <c r="E497" s="607"/>
      <c r="F497" s="606"/>
      <c r="G497" s="607"/>
      <c r="H497" s="606"/>
      <c r="I497" s="607"/>
      <c r="J497" s="606"/>
      <c r="K497" s="607"/>
      <c r="L497" s="606"/>
      <c r="M497" s="607"/>
      <c r="N497" s="606"/>
      <c r="O497" s="607"/>
      <c r="P497" s="606"/>
      <c r="Q497" s="607"/>
      <c r="R497" s="606"/>
      <c r="S497" s="607"/>
      <c r="T497" s="606"/>
      <c r="U497" s="607"/>
      <c r="V497" s="606"/>
      <c r="W497" s="607"/>
      <c r="X497" s="29"/>
      <c r="Y497" s="536">
        <f>IF(OR(D497="s",F497="s",H497="s",J497="s",L497="s",N497="s",P497="s",R497="s",T497="s",V497="s"), 0, IF(OR(D497="a",F497="a",H497="a",J497="a",L497="a",N497="a",P497="a",R497="a",T497="a",V497="a", X497="NA"),Z497,0))</f>
        <v>0</v>
      </c>
      <c r="Z497" s="330">
        <v>5</v>
      </c>
      <c r="AA497" s="207">
        <f>COUNTIF(D497:W497,"a")+COUNTIF(D497:W497,"s")+COUNTIF(X497,"NA")</f>
        <v>0</v>
      </c>
      <c r="AB497" s="274"/>
      <c r="AD497" s="228" t="s">
        <v>205</v>
      </c>
      <c r="BX497" s="47"/>
      <c r="BY497" s="47"/>
      <c r="BZ497" s="47"/>
      <c r="CA497" s="47"/>
      <c r="CB497" s="47"/>
      <c r="CC497" s="47"/>
      <c r="CD497" s="47"/>
      <c r="CE497" s="47"/>
      <c r="CF497" s="47"/>
      <c r="CG497" s="47"/>
      <c r="CH497" s="47"/>
      <c r="CI497" s="47"/>
      <c r="CJ497" s="47"/>
      <c r="CK497" s="47"/>
      <c r="CL497" s="47"/>
      <c r="CM497" s="47"/>
      <c r="CN497" s="47"/>
      <c r="CO497" s="47"/>
      <c r="CP497" s="47"/>
      <c r="CQ497" s="47"/>
      <c r="CR497" s="47"/>
      <c r="CS497" s="47"/>
      <c r="CT497" s="47"/>
      <c r="CU497" s="47"/>
      <c r="CV497" s="47"/>
      <c r="CW497" s="47"/>
      <c r="CX497" s="47"/>
      <c r="CY497" s="47"/>
      <c r="CZ497" s="47"/>
      <c r="DA497" s="47"/>
      <c r="DB497" s="47"/>
      <c r="DC497" s="47"/>
      <c r="DD497" s="47"/>
    </row>
    <row r="498" spans="1:108" ht="45" customHeight="1" x14ac:dyDescent="0.2">
      <c r="A498" s="326"/>
      <c r="B498" s="173" t="s">
        <v>157</v>
      </c>
      <c r="C498" s="112" t="s">
        <v>269</v>
      </c>
      <c r="D498" s="606"/>
      <c r="E498" s="607"/>
      <c r="F498" s="606"/>
      <c r="G498" s="607"/>
      <c r="H498" s="606"/>
      <c r="I498" s="607"/>
      <c r="J498" s="606"/>
      <c r="K498" s="607"/>
      <c r="L498" s="606"/>
      <c r="M498" s="607"/>
      <c r="N498" s="606"/>
      <c r="O498" s="607"/>
      <c r="P498" s="606"/>
      <c r="Q498" s="607"/>
      <c r="R498" s="606"/>
      <c r="S498" s="607"/>
      <c r="T498" s="606"/>
      <c r="U498" s="607"/>
      <c r="V498" s="606"/>
      <c r="W498" s="607"/>
      <c r="X498" s="90"/>
      <c r="Y498" s="169">
        <f t="shared" si="67"/>
        <v>0</v>
      </c>
      <c r="Z498" s="330">
        <v>10</v>
      </c>
      <c r="AA498" s="207">
        <f>COUNTIF(D498:W498,"a")+COUNTIF(D498:W498,"s")</f>
        <v>0</v>
      </c>
      <c r="AB498" s="274"/>
      <c r="AD498" s="228" t="s">
        <v>205</v>
      </c>
      <c r="BX498" s="47"/>
      <c r="BY498" s="47"/>
      <c r="BZ498" s="47"/>
      <c r="CA498" s="47"/>
      <c r="CB498" s="47"/>
      <c r="CC498" s="47"/>
      <c r="CD498" s="47"/>
      <c r="CE498" s="47"/>
      <c r="CF498" s="47"/>
      <c r="CG498" s="47"/>
      <c r="CH498" s="47"/>
      <c r="CI498" s="47"/>
      <c r="CJ498" s="47"/>
      <c r="CK498" s="47"/>
      <c r="CL498" s="47"/>
      <c r="CM498" s="47"/>
      <c r="CN498" s="47"/>
      <c r="CO498" s="47"/>
      <c r="CP498" s="47"/>
      <c r="CQ498" s="47"/>
      <c r="CR498" s="47"/>
      <c r="CS498" s="47"/>
      <c r="CT498" s="47"/>
      <c r="CU498" s="47"/>
      <c r="CV498" s="47"/>
      <c r="CW498" s="47"/>
      <c r="CX498" s="47"/>
      <c r="CY498" s="47"/>
      <c r="CZ498" s="47"/>
      <c r="DA498" s="47"/>
      <c r="DB498" s="47"/>
      <c r="DC498" s="47"/>
      <c r="DD498" s="47"/>
    </row>
    <row r="499" spans="1:108" ht="27.95" customHeight="1" x14ac:dyDescent="0.2">
      <c r="A499" s="326"/>
      <c r="B499" s="173" t="s">
        <v>158</v>
      </c>
      <c r="C499" s="112" t="s">
        <v>186</v>
      </c>
      <c r="D499" s="580"/>
      <c r="E499" s="581"/>
      <c r="F499" s="580"/>
      <c r="G499" s="581"/>
      <c r="H499" s="580"/>
      <c r="I499" s="581"/>
      <c r="J499" s="580"/>
      <c r="K499" s="581"/>
      <c r="L499" s="580"/>
      <c r="M499" s="581"/>
      <c r="N499" s="580"/>
      <c r="O499" s="581"/>
      <c r="P499" s="580"/>
      <c r="Q499" s="581"/>
      <c r="R499" s="580"/>
      <c r="S499" s="581"/>
      <c r="T499" s="580"/>
      <c r="U499" s="581"/>
      <c r="V499" s="580"/>
      <c r="W499" s="581"/>
      <c r="X499" s="90"/>
      <c r="Y499" s="535">
        <f t="shared" si="67"/>
        <v>0</v>
      </c>
      <c r="Z499" s="334">
        <v>10</v>
      </c>
      <c r="AA499" s="207">
        <f>IF((COUNTIF(D499:W499,"a")+COUNTIF(D499:W499,"s"))&gt;0,IF(OR((COUNTIF(D500:W500,"a")+COUNTIF(D500:W500,"s"))),0,COUNTIF(D499:W499,"a")+COUNTIF(D499:W499,"s")),COUNTIF(D499:W499,"a")+COUNTIF(D499:W499,"s"))</f>
        <v>0</v>
      </c>
      <c r="AB499" s="28"/>
      <c r="AD499" s="228"/>
      <c r="BX499" s="47"/>
      <c r="BY499" s="47"/>
      <c r="BZ499" s="47"/>
      <c r="CA499" s="47"/>
      <c r="CB499" s="47"/>
      <c r="CC499" s="47"/>
      <c r="CD499" s="47"/>
      <c r="CE499" s="47"/>
      <c r="CF499" s="47"/>
      <c r="CG499" s="47"/>
      <c r="CH499" s="47"/>
      <c r="CI499" s="47"/>
      <c r="CJ499" s="47"/>
      <c r="CK499" s="47"/>
      <c r="CL499" s="47"/>
      <c r="CM499" s="47"/>
      <c r="CN499" s="47"/>
      <c r="CO499" s="47"/>
      <c r="CP499" s="47"/>
      <c r="CQ499" s="47"/>
      <c r="CR499" s="47"/>
      <c r="CS499" s="47"/>
      <c r="CT499" s="47"/>
      <c r="CU499" s="47"/>
      <c r="CV499" s="47"/>
      <c r="CW499" s="47"/>
      <c r="CX499" s="47"/>
      <c r="CY499" s="47"/>
      <c r="CZ499" s="47"/>
      <c r="DA499" s="47"/>
      <c r="DB499" s="47"/>
      <c r="DC499" s="47"/>
      <c r="DD499" s="47"/>
    </row>
    <row r="500" spans="1:108" ht="27.95" customHeight="1" thickBot="1" x14ac:dyDescent="0.25">
      <c r="A500" s="326"/>
      <c r="B500" s="182" t="s">
        <v>159</v>
      </c>
      <c r="C500" s="118" t="s">
        <v>373</v>
      </c>
      <c r="D500" s="563"/>
      <c r="E500" s="568"/>
      <c r="F500" s="563"/>
      <c r="G500" s="568"/>
      <c r="H500" s="563"/>
      <c r="I500" s="568"/>
      <c r="J500" s="563"/>
      <c r="K500" s="568"/>
      <c r="L500" s="563"/>
      <c r="M500" s="568"/>
      <c r="N500" s="563"/>
      <c r="O500" s="568"/>
      <c r="P500" s="563"/>
      <c r="Q500" s="568"/>
      <c r="R500" s="563"/>
      <c r="S500" s="568"/>
      <c r="T500" s="563"/>
      <c r="U500" s="568"/>
      <c r="V500" s="563"/>
      <c r="W500" s="568"/>
      <c r="X500" s="90"/>
      <c r="Y500" s="97">
        <f t="shared" si="67"/>
        <v>0</v>
      </c>
      <c r="Z500" s="340">
        <v>10</v>
      </c>
      <c r="AA500" s="207">
        <f>IF((COUNTIF(D500:W500,"a")+COUNTIF(D500:W500,"s"))&gt;0,IF((COUNTIF(D499:W499,"a")+COUNTIF(D499:W499,"s"))&gt;0,0,COUNTIF(D500:W500,"a")+COUNTIF(D500:W500,"s")), COUNTIF(D500:W500,"a")+COUNTIF(D500:W500,"s"))</f>
        <v>0</v>
      </c>
      <c r="AB500" s="28"/>
      <c r="AD500" s="228"/>
      <c r="BX500" s="47"/>
      <c r="BY500" s="47"/>
      <c r="BZ500" s="47"/>
      <c r="CA500" s="47"/>
      <c r="CB500" s="47"/>
      <c r="CC500" s="47"/>
      <c r="CD500" s="47"/>
      <c r="CE500" s="47"/>
      <c r="CF500" s="47"/>
      <c r="CG500" s="47"/>
      <c r="CH500" s="47"/>
      <c r="CI500" s="47"/>
      <c r="CJ500" s="47"/>
      <c r="CK500" s="47"/>
      <c r="CL500" s="47"/>
      <c r="CM500" s="47"/>
      <c r="CN500" s="47"/>
      <c r="CO500" s="47"/>
      <c r="CP500" s="47"/>
      <c r="CQ500" s="47"/>
      <c r="CR500" s="47"/>
      <c r="CS500" s="47"/>
      <c r="CT500" s="47"/>
      <c r="CU500" s="47"/>
      <c r="CV500" s="47"/>
      <c r="CW500" s="47"/>
      <c r="CX500" s="47"/>
      <c r="CY500" s="47"/>
      <c r="CZ500" s="47"/>
      <c r="DA500" s="47"/>
      <c r="DB500" s="47"/>
      <c r="DC500" s="47"/>
      <c r="DD500" s="47"/>
    </row>
    <row r="501" spans="1:108" ht="21" customHeight="1" thickTop="1" thickBot="1" x14ac:dyDescent="0.25">
      <c r="A501" s="326"/>
      <c r="B501" s="35"/>
      <c r="C501" s="110"/>
      <c r="D501" s="629" t="s">
        <v>436</v>
      </c>
      <c r="E501" s="641"/>
      <c r="F501" s="641"/>
      <c r="G501" s="641"/>
      <c r="H501" s="641"/>
      <c r="I501" s="641"/>
      <c r="J501" s="641"/>
      <c r="K501" s="641"/>
      <c r="L501" s="641"/>
      <c r="M501" s="641"/>
      <c r="N501" s="641"/>
      <c r="O501" s="641"/>
      <c r="P501" s="641"/>
      <c r="Q501" s="641"/>
      <c r="R501" s="641"/>
      <c r="S501" s="641"/>
      <c r="T501" s="641"/>
      <c r="U501" s="641"/>
      <c r="V501" s="641"/>
      <c r="W501" s="641"/>
      <c r="X501" s="642"/>
      <c r="Y501" s="157">
        <f>SUM(Y491:Y500)</f>
        <v>0</v>
      </c>
      <c r="Z501" s="331">
        <f>SUM(Z491:Z499)</f>
        <v>75</v>
      </c>
      <c r="AD501" s="228"/>
      <c r="BX501" s="47"/>
      <c r="BY501" s="47"/>
      <c r="BZ501" s="47"/>
      <c r="CA501" s="47"/>
      <c r="CB501" s="47"/>
      <c r="CC501" s="47"/>
      <c r="CD501" s="47"/>
      <c r="CE501" s="47"/>
      <c r="CF501" s="47"/>
      <c r="CG501" s="47"/>
      <c r="CH501" s="47"/>
      <c r="CI501" s="47"/>
      <c r="CJ501" s="47"/>
      <c r="CK501" s="47"/>
      <c r="CL501" s="47"/>
      <c r="CM501" s="47"/>
      <c r="CN501" s="47"/>
      <c r="CO501" s="47"/>
      <c r="CP501" s="47"/>
      <c r="CQ501" s="47"/>
      <c r="CR501" s="47"/>
      <c r="CS501" s="47"/>
      <c r="CT501" s="47"/>
      <c r="CU501" s="47"/>
      <c r="CV501" s="47"/>
      <c r="CW501" s="47"/>
      <c r="CX501" s="47"/>
      <c r="CY501" s="47"/>
      <c r="CZ501" s="47"/>
      <c r="DA501" s="47"/>
      <c r="DB501" s="47"/>
      <c r="DC501" s="47"/>
      <c r="DD501" s="47"/>
    </row>
    <row r="502" spans="1:108" ht="21" customHeight="1" thickBot="1" x14ac:dyDescent="0.25">
      <c r="A502" s="324"/>
      <c r="B502" s="237"/>
      <c r="C502" s="137"/>
      <c r="D502" s="632"/>
      <c r="E502" s="633"/>
      <c r="F502" s="757">
        <v>45</v>
      </c>
      <c r="G502" s="758"/>
      <c r="H502" s="758"/>
      <c r="I502" s="758"/>
      <c r="J502" s="758"/>
      <c r="K502" s="758"/>
      <c r="L502" s="758"/>
      <c r="M502" s="758"/>
      <c r="N502" s="758"/>
      <c r="O502" s="758"/>
      <c r="P502" s="758"/>
      <c r="Q502" s="758"/>
      <c r="R502" s="758"/>
      <c r="S502" s="758"/>
      <c r="T502" s="758"/>
      <c r="U502" s="758"/>
      <c r="V502" s="758"/>
      <c r="W502" s="758"/>
      <c r="X502" s="758"/>
      <c r="Y502" s="758"/>
      <c r="Z502" s="759"/>
      <c r="AD502" s="228"/>
      <c r="BX502" s="47"/>
      <c r="BY502" s="47"/>
      <c r="BZ502" s="47"/>
      <c r="CA502" s="47"/>
      <c r="CB502" s="47"/>
      <c r="CC502" s="47"/>
      <c r="CD502" s="47"/>
      <c r="CE502" s="47"/>
      <c r="CF502" s="47"/>
      <c r="CG502" s="47"/>
      <c r="CH502" s="47"/>
      <c r="CI502" s="47"/>
      <c r="CJ502" s="47"/>
      <c r="CK502" s="47"/>
      <c r="CL502" s="47"/>
      <c r="CM502" s="47"/>
      <c r="CN502" s="47"/>
      <c r="CO502" s="47"/>
      <c r="CP502" s="47"/>
      <c r="CQ502" s="47"/>
      <c r="CR502" s="47"/>
      <c r="CS502" s="47"/>
      <c r="CT502" s="47"/>
      <c r="CU502" s="47"/>
      <c r="CV502" s="47"/>
      <c r="CW502" s="47"/>
      <c r="CX502" s="47"/>
      <c r="CY502" s="47"/>
      <c r="CZ502" s="47"/>
      <c r="DA502" s="47"/>
      <c r="DB502" s="47"/>
      <c r="DC502" s="47"/>
      <c r="DD502" s="47"/>
    </row>
    <row r="503" spans="1:108" s="280" customFormat="1" ht="30" customHeight="1" thickBot="1" x14ac:dyDescent="0.25">
      <c r="A503" s="361"/>
      <c r="B503" s="240" t="s">
        <v>167</v>
      </c>
      <c r="C503" s="143" t="s">
        <v>380</v>
      </c>
      <c r="D503" s="290"/>
      <c r="E503" s="291"/>
      <c r="F503" s="292"/>
      <c r="G503" s="293"/>
      <c r="H503" s="160" t="s">
        <v>435</v>
      </c>
      <c r="I503" s="291"/>
      <c r="J503" s="294"/>
      <c r="K503" s="293"/>
      <c r="L503" s="290"/>
      <c r="M503" s="291"/>
      <c r="N503" s="292"/>
      <c r="O503" s="293"/>
      <c r="P503" s="290"/>
      <c r="Q503" s="291"/>
      <c r="R503" s="292"/>
      <c r="S503" s="293"/>
      <c r="T503" s="290"/>
      <c r="U503" s="291"/>
      <c r="V503" s="292"/>
      <c r="W503" s="293"/>
      <c r="X503" s="295"/>
      <c r="Y503" s="295"/>
      <c r="Z503" s="327"/>
      <c r="AA503" s="207"/>
      <c r="AB503" s="278"/>
      <c r="AC503" s="279"/>
      <c r="AD503" s="228"/>
      <c r="AE503" s="279"/>
      <c r="AF503" s="279"/>
      <c r="AG503" s="279"/>
      <c r="AH503" s="279"/>
      <c r="AI503" s="279"/>
      <c r="AJ503" s="279"/>
      <c r="AK503" s="279"/>
      <c r="AL503" s="279"/>
      <c r="AM503" s="279"/>
      <c r="AN503" s="279"/>
      <c r="AO503" s="279"/>
      <c r="AP503" s="279"/>
      <c r="AQ503" s="279"/>
      <c r="AR503" s="279"/>
      <c r="AS503" s="279"/>
      <c r="AT503" s="279"/>
      <c r="AU503" s="279"/>
      <c r="AV503" s="279"/>
      <c r="AW503" s="279"/>
      <c r="AX503" s="279"/>
      <c r="AY503" s="279"/>
      <c r="AZ503" s="279"/>
      <c r="BA503" s="279"/>
      <c r="BB503" s="279"/>
      <c r="BC503" s="279"/>
      <c r="BD503" s="279"/>
      <c r="BE503" s="279"/>
      <c r="BF503" s="279"/>
      <c r="BG503" s="279"/>
      <c r="BH503" s="279"/>
      <c r="BI503" s="279"/>
      <c r="BJ503" s="279"/>
      <c r="BK503" s="279"/>
      <c r="BL503" s="279"/>
      <c r="BM503" s="279"/>
      <c r="BN503" s="279"/>
      <c r="BO503" s="279"/>
      <c r="BP503" s="279"/>
      <c r="BQ503" s="279"/>
      <c r="BR503" s="279"/>
      <c r="BS503" s="279"/>
      <c r="BT503" s="279"/>
      <c r="BU503" s="279"/>
      <c r="BV503" s="279"/>
      <c r="BW503" s="279"/>
      <c r="BX503" s="279"/>
      <c r="BY503" s="279"/>
      <c r="BZ503" s="279"/>
      <c r="CA503" s="279"/>
      <c r="CB503" s="279"/>
      <c r="CC503" s="279"/>
      <c r="CD503" s="279"/>
      <c r="CE503" s="278"/>
      <c r="CF503" s="278"/>
      <c r="CG503" s="278"/>
      <c r="CH503" s="278"/>
      <c r="CI503" s="278"/>
      <c r="CJ503" s="278"/>
      <c r="CK503" s="278"/>
      <c r="CL503" s="278"/>
      <c r="CM503" s="278"/>
      <c r="CN503" s="278"/>
      <c r="CO503" s="278"/>
      <c r="CP503" s="278"/>
      <c r="CQ503" s="278"/>
    </row>
    <row r="504" spans="1:108" s="280" customFormat="1" ht="45" customHeight="1" x14ac:dyDescent="0.2">
      <c r="A504" s="326"/>
      <c r="B504" s="176" t="s">
        <v>50</v>
      </c>
      <c r="C504" s="109" t="s">
        <v>51</v>
      </c>
      <c r="D504" s="606"/>
      <c r="E504" s="607"/>
      <c r="F504" s="606"/>
      <c r="G504" s="607"/>
      <c r="H504" s="606"/>
      <c r="I504" s="607"/>
      <c r="J504" s="606"/>
      <c r="K504" s="607"/>
      <c r="L504" s="606"/>
      <c r="M504" s="607"/>
      <c r="N504" s="606"/>
      <c r="O504" s="607"/>
      <c r="P504" s="606"/>
      <c r="Q504" s="607"/>
      <c r="R504" s="606"/>
      <c r="S504" s="607"/>
      <c r="T504" s="606"/>
      <c r="U504" s="607"/>
      <c r="V504" s="606"/>
      <c r="W504" s="607"/>
      <c r="X504" s="287"/>
      <c r="Y504" s="169">
        <f t="shared" ref="Y504:Y509" si="69">IF(OR(D504="s",F504="s",H504="s",J504="s",L504="s",N504="s",P504="s",R504="s",T504="s",V504="s"), 0, IF(OR(D504="a",F504="a",H504="a",J504="a",L504="a",N504="a",P504="a",R504="a",T504="a",V504="a"),Z504,0))</f>
        <v>0</v>
      </c>
      <c r="Z504" s="330">
        <v>20</v>
      </c>
      <c r="AA504" s="207">
        <f t="shared" ref="AA504:AA509" si="70">COUNTIF(D504:W504,"a")+COUNTIF(D504:W504,"s")</f>
        <v>0</v>
      </c>
      <c r="AB504" s="274"/>
      <c r="AC504" s="279"/>
      <c r="AD504" s="228" t="s">
        <v>205</v>
      </c>
      <c r="AE504" s="226"/>
      <c r="AF504" s="279"/>
      <c r="AG504" s="279"/>
      <c r="AH504" s="279"/>
      <c r="AI504" s="279"/>
      <c r="AJ504" s="279"/>
      <c r="AK504" s="279"/>
      <c r="AL504" s="279"/>
      <c r="AM504" s="279"/>
      <c r="AN504" s="279"/>
      <c r="AO504" s="279"/>
      <c r="AP504" s="279"/>
      <c r="AQ504" s="279"/>
      <c r="AR504" s="279"/>
      <c r="AS504" s="279"/>
      <c r="AT504" s="279"/>
      <c r="AU504" s="279"/>
      <c r="AV504" s="279"/>
      <c r="AW504" s="279"/>
      <c r="AX504" s="279"/>
      <c r="AY504" s="279"/>
      <c r="AZ504" s="279"/>
      <c r="BA504" s="279"/>
      <c r="BB504" s="279"/>
      <c r="BC504" s="279"/>
      <c r="BD504" s="279"/>
      <c r="BE504" s="279"/>
      <c r="BF504" s="279"/>
      <c r="BG504" s="279"/>
      <c r="BH504" s="279"/>
      <c r="BI504" s="279"/>
      <c r="BJ504" s="279"/>
      <c r="BK504" s="279"/>
      <c r="BL504" s="279"/>
      <c r="BM504" s="279"/>
      <c r="BN504" s="279"/>
      <c r="BO504" s="279"/>
      <c r="BP504" s="279"/>
      <c r="BQ504" s="279"/>
      <c r="BR504" s="279"/>
      <c r="BS504" s="279"/>
      <c r="BT504" s="279"/>
      <c r="BU504" s="279"/>
      <c r="BV504" s="279"/>
      <c r="BW504" s="279"/>
      <c r="BX504" s="279"/>
      <c r="BY504" s="279"/>
      <c r="BZ504" s="279"/>
      <c r="CA504" s="279"/>
      <c r="CB504" s="279"/>
      <c r="CC504" s="279"/>
      <c r="CD504" s="279"/>
      <c r="CE504" s="278"/>
      <c r="CF504" s="278"/>
      <c r="CG504" s="278"/>
      <c r="CH504" s="278"/>
      <c r="CI504" s="278"/>
      <c r="CJ504" s="278"/>
      <c r="CK504" s="278"/>
      <c r="CL504" s="278"/>
      <c r="CM504" s="278"/>
      <c r="CN504" s="278"/>
      <c r="CO504" s="278"/>
      <c r="CP504" s="278"/>
      <c r="CQ504" s="278"/>
    </row>
    <row r="505" spans="1:108" s="280" customFormat="1" ht="27.95" customHeight="1" x14ac:dyDescent="0.2">
      <c r="A505" s="326"/>
      <c r="B505" s="176" t="s">
        <v>166</v>
      </c>
      <c r="C505" s="298" t="s">
        <v>52</v>
      </c>
      <c r="D505" s="606"/>
      <c r="E505" s="607"/>
      <c r="F505" s="606"/>
      <c r="G505" s="607"/>
      <c r="H505" s="606"/>
      <c r="I505" s="607"/>
      <c r="J505" s="606"/>
      <c r="K505" s="607"/>
      <c r="L505" s="606"/>
      <c r="M505" s="607"/>
      <c r="N505" s="606"/>
      <c r="O505" s="607"/>
      <c r="P505" s="606"/>
      <c r="Q505" s="607"/>
      <c r="R505" s="606"/>
      <c r="S505" s="607"/>
      <c r="T505" s="606"/>
      <c r="U505" s="607"/>
      <c r="V505" s="606"/>
      <c r="W505" s="607"/>
      <c r="X505" s="287"/>
      <c r="Y505" s="169">
        <f t="shared" si="69"/>
        <v>0</v>
      </c>
      <c r="Z505" s="330">
        <v>10</v>
      </c>
      <c r="AA505" s="207">
        <f t="shared" si="70"/>
        <v>0</v>
      </c>
      <c r="AB505" s="274"/>
      <c r="AC505" s="279"/>
      <c r="AD505" s="228"/>
      <c r="AE505" s="226"/>
      <c r="AF505" s="279"/>
      <c r="AG505" s="279"/>
      <c r="AH505" s="279"/>
      <c r="AI505" s="279"/>
      <c r="AJ505" s="279"/>
      <c r="AK505" s="279"/>
      <c r="AL505" s="279"/>
      <c r="AM505" s="279"/>
      <c r="AN505" s="279"/>
      <c r="AO505" s="279"/>
      <c r="AP505" s="279"/>
      <c r="AQ505" s="279"/>
      <c r="AR505" s="279"/>
      <c r="AS505" s="279"/>
      <c r="AT505" s="279"/>
      <c r="AU505" s="279"/>
      <c r="AV505" s="279"/>
      <c r="AW505" s="279"/>
      <c r="AX505" s="279"/>
      <c r="AY505" s="279"/>
      <c r="AZ505" s="279"/>
      <c r="BA505" s="279"/>
      <c r="BB505" s="279"/>
      <c r="BC505" s="279"/>
      <c r="BD505" s="279"/>
      <c r="BE505" s="279"/>
      <c r="BF505" s="279"/>
      <c r="BG505" s="279"/>
      <c r="BH505" s="279"/>
      <c r="BI505" s="279"/>
      <c r="BJ505" s="279"/>
      <c r="BK505" s="279"/>
      <c r="BL505" s="279"/>
      <c r="BM505" s="279"/>
      <c r="BN505" s="279"/>
      <c r="BO505" s="279"/>
      <c r="BP505" s="279"/>
      <c r="BQ505" s="279"/>
      <c r="BR505" s="279"/>
      <c r="BS505" s="279"/>
      <c r="BT505" s="279"/>
      <c r="BU505" s="279"/>
      <c r="BV505" s="279"/>
      <c r="BW505" s="279"/>
      <c r="BX505" s="279"/>
      <c r="BY505" s="279"/>
      <c r="BZ505" s="279"/>
      <c r="CA505" s="279"/>
      <c r="CB505" s="279"/>
      <c r="CC505" s="279"/>
      <c r="CD505" s="279"/>
      <c r="CE505" s="278"/>
      <c r="CF505" s="278"/>
      <c r="CG505" s="278"/>
      <c r="CH505" s="278"/>
      <c r="CI505" s="278"/>
      <c r="CJ505" s="278"/>
      <c r="CK505" s="278"/>
      <c r="CL505" s="278"/>
      <c r="CM505" s="278"/>
      <c r="CN505" s="278"/>
      <c r="CO505" s="278"/>
      <c r="CP505" s="278"/>
      <c r="CQ505" s="278"/>
    </row>
    <row r="506" spans="1:108" s="280" customFormat="1" ht="45" customHeight="1" x14ac:dyDescent="0.2">
      <c r="A506" s="326"/>
      <c r="B506" s="176" t="s">
        <v>168</v>
      </c>
      <c r="C506" s="299" t="s">
        <v>53</v>
      </c>
      <c r="D506" s="606"/>
      <c r="E506" s="607"/>
      <c r="F506" s="606"/>
      <c r="G506" s="607"/>
      <c r="H506" s="606"/>
      <c r="I506" s="607"/>
      <c r="J506" s="606"/>
      <c r="K506" s="607"/>
      <c r="L506" s="606"/>
      <c r="M506" s="607"/>
      <c r="N506" s="606"/>
      <c r="O506" s="607"/>
      <c r="P506" s="606"/>
      <c r="Q506" s="607"/>
      <c r="R506" s="606"/>
      <c r="S506" s="607"/>
      <c r="T506" s="606"/>
      <c r="U506" s="607"/>
      <c r="V506" s="606"/>
      <c r="W506" s="607"/>
      <c r="X506" s="155"/>
      <c r="Y506" s="169">
        <f>IF(OR(D506="s",F506="s",H506="s",J506="s",L506="s",N506="s",P506="s",R506="s",T506="s",V506="s"), 0, IF(OR(D506="a",F506="a",H506="a",J506="a",L506="a",N506="a",P506="a",R506="a",T506="a",V506="a",X506="na"),Z506,0))</f>
        <v>0</v>
      </c>
      <c r="Z506" s="330">
        <v>5</v>
      </c>
      <c r="AA506" s="207">
        <f>COUNTIF(D506:W506,"a")+COUNTIF(D506:W506,"s")+COUNTIF(X506,"na")</f>
        <v>0</v>
      </c>
      <c r="AB506" s="274"/>
      <c r="AC506" s="279"/>
      <c r="AD506" s="228"/>
      <c r="AE506" s="226"/>
      <c r="AF506" s="279"/>
      <c r="AG506" s="279"/>
      <c r="AH506" s="279"/>
      <c r="AI506" s="279"/>
      <c r="AJ506" s="279"/>
      <c r="AK506" s="279"/>
      <c r="AL506" s="279"/>
      <c r="AM506" s="279"/>
      <c r="AN506" s="279"/>
      <c r="AO506" s="279"/>
      <c r="AP506" s="279"/>
      <c r="AQ506" s="279"/>
      <c r="AR506" s="279"/>
      <c r="AS506" s="279"/>
      <c r="AT506" s="279"/>
      <c r="AU506" s="279"/>
      <c r="AV506" s="279"/>
      <c r="AW506" s="279"/>
      <c r="AX506" s="279"/>
      <c r="AY506" s="279"/>
      <c r="AZ506" s="279"/>
      <c r="BA506" s="279"/>
      <c r="BB506" s="279"/>
      <c r="BC506" s="279"/>
      <c r="BD506" s="279"/>
      <c r="BE506" s="279"/>
      <c r="BF506" s="279"/>
      <c r="BG506" s="279"/>
      <c r="BH506" s="279"/>
      <c r="BI506" s="279"/>
      <c r="BJ506" s="279"/>
      <c r="BK506" s="279"/>
      <c r="BL506" s="279"/>
      <c r="BM506" s="279"/>
      <c r="BN506" s="279"/>
      <c r="BO506" s="279"/>
      <c r="BP506" s="279"/>
      <c r="BQ506" s="279"/>
      <c r="BR506" s="279"/>
      <c r="BS506" s="279"/>
      <c r="BT506" s="279"/>
      <c r="BU506" s="279"/>
      <c r="BV506" s="279"/>
      <c r="BW506" s="279"/>
      <c r="BX506" s="279"/>
      <c r="BY506" s="279"/>
      <c r="BZ506" s="279"/>
      <c r="CA506" s="279"/>
      <c r="CB506" s="279"/>
      <c r="CC506" s="279"/>
      <c r="CD506" s="279"/>
      <c r="CE506" s="278"/>
      <c r="CF506" s="278"/>
      <c r="CG506" s="278"/>
      <c r="CH506" s="278"/>
      <c r="CI506" s="278"/>
      <c r="CJ506" s="278"/>
      <c r="CK506" s="278"/>
      <c r="CL506" s="278"/>
      <c r="CM506" s="278"/>
      <c r="CN506" s="278"/>
      <c r="CO506" s="278"/>
      <c r="CP506" s="278"/>
      <c r="CQ506" s="278"/>
    </row>
    <row r="507" spans="1:108" s="280" customFormat="1" ht="45" customHeight="1" x14ac:dyDescent="0.2">
      <c r="A507" s="326"/>
      <c r="B507" s="176" t="s">
        <v>169</v>
      </c>
      <c r="C507" s="109" t="s">
        <v>54</v>
      </c>
      <c r="D507" s="569"/>
      <c r="E507" s="570"/>
      <c r="F507" s="569"/>
      <c r="G507" s="570"/>
      <c r="H507" s="569"/>
      <c r="I507" s="570"/>
      <c r="J507" s="569"/>
      <c r="K507" s="570"/>
      <c r="L507" s="569"/>
      <c r="M507" s="570"/>
      <c r="N507" s="569"/>
      <c r="O507" s="570"/>
      <c r="P507" s="569"/>
      <c r="Q507" s="570"/>
      <c r="R507" s="569"/>
      <c r="S507" s="570"/>
      <c r="T507" s="569"/>
      <c r="U507" s="570"/>
      <c r="V507" s="569"/>
      <c r="W507" s="570"/>
      <c r="X507" s="287"/>
      <c r="Y507" s="169">
        <f t="shared" si="69"/>
        <v>0</v>
      </c>
      <c r="Z507" s="330">
        <v>20</v>
      </c>
      <c r="AA507" s="207">
        <f t="shared" si="70"/>
        <v>0</v>
      </c>
      <c r="AB507" s="274"/>
      <c r="AC507" s="279"/>
      <c r="AD507" s="228"/>
      <c r="AE507" s="226"/>
      <c r="AF507" s="279"/>
      <c r="AG507" s="279"/>
      <c r="AH507" s="279"/>
      <c r="AI507" s="279"/>
      <c r="AJ507" s="279"/>
      <c r="AK507" s="279"/>
      <c r="AL507" s="279"/>
      <c r="AM507" s="279"/>
      <c r="AN507" s="279"/>
      <c r="AO507" s="279"/>
      <c r="AP507" s="279"/>
      <c r="AQ507" s="279"/>
      <c r="AR507" s="279"/>
      <c r="AS507" s="279"/>
      <c r="AT507" s="279"/>
      <c r="AU507" s="279"/>
      <c r="AV507" s="279"/>
      <c r="AW507" s="279"/>
      <c r="AX507" s="279"/>
      <c r="AY507" s="279"/>
      <c r="AZ507" s="279"/>
      <c r="BA507" s="279"/>
      <c r="BB507" s="279"/>
      <c r="BC507" s="279"/>
      <c r="BD507" s="279"/>
      <c r="BE507" s="279"/>
      <c r="BF507" s="279"/>
      <c r="BG507" s="279"/>
      <c r="BH507" s="279"/>
      <c r="BI507" s="279"/>
      <c r="BJ507" s="279"/>
      <c r="BK507" s="279"/>
      <c r="BL507" s="279"/>
      <c r="BM507" s="279"/>
      <c r="BN507" s="279"/>
      <c r="BO507" s="279"/>
      <c r="BP507" s="279"/>
      <c r="BQ507" s="279"/>
      <c r="BR507" s="279"/>
      <c r="BS507" s="279"/>
      <c r="BT507" s="279"/>
      <c r="BU507" s="279"/>
      <c r="BV507" s="279"/>
      <c r="BW507" s="279"/>
      <c r="BX507" s="279"/>
      <c r="BY507" s="279"/>
      <c r="BZ507" s="279"/>
      <c r="CA507" s="279"/>
      <c r="CB507" s="279"/>
      <c r="CC507" s="279"/>
      <c r="CD507" s="279"/>
      <c r="CE507" s="278"/>
      <c r="CF507" s="278"/>
      <c r="CG507" s="278"/>
      <c r="CH507" s="278"/>
      <c r="CI507" s="278"/>
      <c r="CJ507" s="278"/>
      <c r="CK507" s="278"/>
      <c r="CL507" s="278"/>
      <c r="CM507" s="278"/>
      <c r="CN507" s="278"/>
      <c r="CO507" s="278"/>
      <c r="CP507" s="278"/>
      <c r="CQ507" s="278"/>
    </row>
    <row r="508" spans="1:108" s="280" customFormat="1" ht="67.7" customHeight="1" x14ac:dyDescent="0.2">
      <c r="A508" s="326"/>
      <c r="B508" s="176" t="s">
        <v>170</v>
      </c>
      <c r="C508" s="109" t="s">
        <v>185</v>
      </c>
      <c r="D508" s="606"/>
      <c r="E508" s="607"/>
      <c r="F508" s="606"/>
      <c r="G508" s="607"/>
      <c r="H508" s="606"/>
      <c r="I508" s="607"/>
      <c r="J508" s="606"/>
      <c r="K508" s="607"/>
      <c r="L508" s="606"/>
      <c r="M508" s="607"/>
      <c r="N508" s="606"/>
      <c r="O508" s="607"/>
      <c r="P508" s="606"/>
      <c r="Q508" s="607"/>
      <c r="R508" s="606"/>
      <c r="S508" s="607"/>
      <c r="T508" s="606"/>
      <c r="U508" s="607"/>
      <c r="V508" s="606"/>
      <c r="W508" s="607"/>
      <c r="X508" s="287"/>
      <c r="Y508" s="169">
        <f t="shared" si="69"/>
        <v>0</v>
      </c>
      <c r="Z508" s="330">
        <v>10</v>
      </c>
      <c r="AA508" s="207">
        <f t="shared" si="70"/>
        <v>0</v>
      </c>
      <c r="AB508" s="274"/>
      <c r="AC508" s="279"/>
      <c r="AD508" s="228" t="s">
        <v>205</v>
      </c>
      <c r="AE508" s="226"/>
      <c r="AF508" s="279"/>
      <c r="AG508" s="279"/>
      <c r="AH508" s="279"/>
      <c r="AI508" s="279"/>
      <c r="AJ508" s="279"/>
      <c r="AK508" s="279"/>
      <c r="AL508" s="279"/>
      <c r="AM508" s="279"/>
      <c r="AN508" s="279"/>
      <c r="AO508" s="279"/>
      <c r="AP508" s="279"/>
      <c r="AQ508" s="279"/>
      <c r="AR508" s="279"/>
      <c r="AS508" s="279"/>
      <c r="AT508" s="279"/>
      <c r="AU508" s="279"/>
      <c r="AV508" s="279"/>
      <c r="AW508" s="279"/>
      <c r="AX508" s="279"/>
      <c r="AY508" s="279"/>
      <c r="AZ508" s="279"/>
      <c r="BA508" s="279"/>
      <c r="BB508" s="279"/>
      <c r="BC508" s="279"/>
      <c r="BD508" s="279"/>
      <c r="BE508" s="279"/>
      <c r="BF508" s="279"/>
      <c r="BG508" s="279"/>
      <c r="BH508" s="279"/>
      <c r="BI508" s="279"/>
      <c r="BJ508" s="279"/>
      <c r="BK508" s="279"/>
      <c r="BL508" s="279"/>
      <c r="BM508" s="279"/>
      <c r="BN508" s="279"/>
      <c r="BO508" s="279"/>
      <c r="BP508" s="279"/>
      <c r="BQ508" s="279"/>
      <c r="BR508" s="279"/>
      <c r="BS508" s="279"/>
      <c r="BT508" s="279"/>
      <c r="BU508" s="279"/>
      <c r="BV508" s="279"/>
      <c r="BW508" s="279"/>
      <c r="BX508" s="279"/>
      <c r="BY508" s="279"/>
      <c r="BZ508" s="279"/>
      <c r="CA508" s="279"/>
      <c r="CB508" s="279"/>
      <c r="CC508" s="279"/>
      <c r="CD508" s="279"/>
      <c r="CE508" s="278"/>
      <c r="CF508" s="278"/>
      <c r="CG508" s="278"/>
      <c r="CH508" s="278"/>
      <c r="CI508" s="278"/>
      <c r="CJ508" s="278"/>
      <c r="CK508" s="278"/>
      <c r="CL508" s="278"/>
      <c r="CM508" s="278"/>
      <c r="CN508" s="278"/>
      <c r="CO508" s="278"/>
      <c r="CP508" s="278"/>
      <c r="CQ508" s="278"/>
    </row>
    <row r="509" spans="1:108" s="280" customFormat="1" ht="45" customHeight="1" thickBot="1" x14ac:dyDescent="0.25">
      <c r="A509" s="326"/>
      <c r="B509" s="176" t="s">
        <v>171</v>
      </c>
      <c r="C509" s="109" t="s">
        <v>209</v>
      </c>
      <c r="D509" s="569"/>
      <c r="E509" s="570"/>
      <c r="F509" s="569"/>
      <c r="G509" s="570"/>
      <c r="H509" s="569"/>
      <c r="I509" s="570"/>
      <c r="J509" s="569"/>
      <c r="K509" s="570"/>
      <c r="L509" s="569"/>
      <c r="M509" s="570"/>
      <c r="N509" s="569"/>
      <c r="O509" s="570"/>
      <c r="P509" s="569"/>
      <c r="Q509" s="570"/>
      <c r="R509" s="569"/>
      <c r="S509" s="570"/>
      <c r="T509" s="569"/>
      <c r="U509" s="570"/>
      <c r="V509" s="569"/>
      <c r="W509" s="570"/>
      <c r="X509" s="287"/>
      <c r="Y509" s="169">
        <f t="shared" si="69"/>
        <v>0</v>
      </c>
      <c r="Z509" s="330">
        <v>10</v>
      </c>
      <c r="AA509" s="207">
        <f t="shared" si="70"/>
        <v>0</v>
      </c>
      <c r="AB509" s="274"/>
      <c r="AC509" s="279"/>
      <c r="AD509" s="228" t="s">
        <v>205</v>
      </c>
      <c r="AE509" s="279"/>
      <c r="AF509" s="279"/>
      <c r="AG509" s="279"/>
      <c r="AH509" s="279"/>
      <c r="AI509" s="279"/>
      <c r="AJ509" s="279"/>
      <c r="AK509" s="279"/>
      <c r="AL509" s="279"/>
      <c r="AM509" s="279"/>
      <c r="AN509" s="279"/>
      <c r="AO509" s="279"/>
      <c r="AP509" s="279"/>
      <c r="AQ509" s="279"/>
      <c r="AR509" s="279"/>
      <c r="AS509" s="279"/>
      <c r="AT509" s="279"/>
      <c r="AU509" s="279"/>
      <c r="AV509" s="279"/>
      <c r="AW509" s="279"/>
      <c r="AX509" s="279"/>
      <c r="AY509" s="279"/>
      <c r="AZ509" s="279"/>
      <c r="BA509" s="279"/>
      <c r="BB509" s="279"/>
      <c r="BC509" s="279"/>
      <c r="BD509" s="279"/>
      <c r="BE509" s="279"/>
      <c r="BF509" s="279"/>
      <c r="BG509" s="279"/>
      <c r="BH509" s="279"/>
      <c r="BI509" s="279"/>
      <c r="BJ509" s="279"/>
      <c r="BK509" s="279"/>
      <c r="BL509" s="279"/>
      <c r="BM509" s="279"/>
      <c r="BN509" s="279"/>
      <c r="BO509" s="279"/>
      <c r="BP509" s="279"/>
      <c r="BQ509" s="279"/>
      <c r="BR509" s="279"/>
      <c r="BS509" s="279"/>
      <c r="BT509" s="279"/>
      <c r="BU509" s="279"/>
      <c r="BV509" s="279"/>
      <c r="BW509" s="279"/>
      <c r="BX509" s="279"/>
      <c r="BY509" s="279"/>
      <c r="BZ509" s="279"/>
      <c r="CA509" s="279"/>
      <c r="CB509" s="279"/>
      <c r="CC509" s="279"/>
      <c r="CD509" s="279"/>
      <c r="CE509" s="278"/>
      <c r="CF509" s="278"/>
      <c r="CG509" s="278"/>
      <c r="CH509" s="278"/>
      <c r="CI509" s="278"/>
      <c r="CJ509" s="278"/>
      <c r="CK509" s="278"/>
      <c r="CL509" s="278"/>
      <c r="CM509" s="278"/>
      <c r="CN509" s="278"/>
      <c r="CO509" s="278"/>
      <c r="CP509" s="278"/>
      <c r="CQ509" s="278"/>
    </row>
    <row r="510" spans="1:108" s="41" customFormat="1" ht="21" customHeight="1" thickTop="1" thickBot="1" x14ac:dyDescent="0.25">
      <c r="A510" s="326"/>
      <c r="B510" s="78"/>
      <c r="C510" s="110"/>
      <c r="D510" s="629" t="s">
        <v>436</v>
      </c>
      <c r="E510" s="641"/>
      <c r="F510" s="641"/>
      <c r="G510" s="641"/>
      <c r="H510" s="641"/>
      <c r="I510" s="641"/>
      <c r="J510" s="641"/>
      <c r="K510" s="641"/>
      <c r="L510" s="641"/>
      <c r="M510" s="641"/>
      <c r="N510" s="641"/>
      <c r="O510" s="641"/>
      <c r="P510" s="641"/>
      <c r="Q510" s="641"/>
      <c r="R510" s="641"/>
      <c r="S510" s="641"/>
      <c r="T510" s="641"/>
      <c r="U510" s="641"/>
      <c r="V510" s="641"/>
      <c r="W510" s="641"/>
      <c r="X510" s="756"/>
      <c r="Y510" s="288">
        <f>SUM(Y504:Y509)</f>
        <v>0</v>
      </c>
      <c r="Z510" s="331">
        <f>SUM(Z504:Z509)</f>
        <v>75</v>
      </c>
      <c r="AA510" s="207"/>
      <c r="AB510" s="215"/>
      <c r="AC510" s="222"/>
      <c r="AD510" s="228"/>
      <c r="AE510" s="222"/>
      <c r="AF510" s="222"/>
      <c r="AG510" s="222"/>
      <c r="AH510" s="222"/>
      <c r="AI510" s="222"/>
      <c r="AJ510" s="222"/>
      <c r="AK510" s="222"/>
      <c r="AL510" s="222"/>
      <c r="AM510" s="222"/>
      <c r="AN510" s="222"/>
      <c r="AO510" s="222"/>
      <c r="AP510" s="222"/>
      <c r="AQ510" s="222"/>
      <c r="AR510" s="222"/>
      <c r="AS510" s="222"/>
      <c r="AT510" s="222"/>
      <c r="AU510" s="222"/>
      <c r="AV510" s="222"/>
      <c r="AW510" s="222"/>
      <c r="AX510" s="222"/>
      <c r="AY510" s="222"/>
      <c r="AZ510" s="222"/>
      <c r="BA510" s="222"/>
      <c r="BB510" s="222"/>
      <c r="BC510" s="222"/>
      <c r="BD510" s="222"/>
      <c r="BE510" s="222"/>
      <c r="BF510" s="222"/>
      <c r="BG510" s="222"/>
      <c r="BH510" s="222"/>
      <c r="BI510" s="222"/>
      <c r="BJ510" s="222"/>
      <c r="BK510" s="222"/>
      <c r="BL510" s="222"/>
      <c r="BM510" s="222"/>
      <c r="BN510" s="222"/>
      <c r="BO510" s="222"/>
      <c r="BP510" s="222"/>
      <c r="BQ510" s="222"/>
      <c r="BR510" s="222"/>
      <c r="BS510" s="222"/>
      <c r="BT510" s="222"/>
      <c r="BU510" s="222"/>
      <c r="BV510" s="222"/>
      <c r="BW510" s="222"/>
      <c r="BX510" s="222"/>
      <c r="BY510" s="222"/>
      <c r="BZ510" s="222"/>
      <c r="CA510" s="222"/>
      <c r="CB510" s="222"/>
      <c r="CC510" s="222"/>
      <c r="CD510" s="222"/>
      <c r="CE510" s="215"/>
      <c r="CF510" s="215"/>
      <c r="CG510" s="215"/>
      <c r="CH510" s="215"/>
      <c r="CI510" s="215"/>
      <c r="CJ510" s="215"/>
      <c r="CK510" s="215"/>
      <c r="CL510" s="215"/>
      <c r="CM510" s="215"/>
      <c r="CN510" s="215"/>
      <c r="CO510" s="215"/>
      <c r="CP510" s="215"/>
      <c r="CQ510" s="215"/>
    </row>
    <row r="511" spans="1:108" s="41" customFormat="1" ht="21" customHeight="1" thickBot="1" x14ac:dyDescent="0.25">
      <c r="A511" s="324"/>
      <c r="B511" s="237"/>
      <c r="C511" s="137"/>
      <c r="D511" s="632"/>
      <c r="E511" s="730"/>
      <c r="F511" s="790">
        <v>40</v>
      </c>
      <c r="G511" s="758"/>
      <c r="H511" s="758"/>
      <c r="I511" s="758"/>
      <c r="J511" s="758"/>
      <c r="K511" s="758"/>
      <c r="L511" s="758"/>
      <c r="M511" s="758"/>
      <c r="N511" s="758"/>
      <c r="O511" s="758"/>
      <c r="P511" s="758"/>
      <c r="Q511" s="758"/>
      <c r="R511" s="758"/>
      <c r="S511" s="758"/>
      <c r="T511" s="758"/>
      <c r="U511" s="758"/>
      <c r="V511" s="758"/>
      <c r="W511" s="758"/>
      <c r="X511" s="758"/>
      <c r="Y511" s="758"/>
      <c r="Z511" s="759"/>
      <c r="AA511" s="207"/>
      <c r="AB511" s="215"/>
      <c r="AC511" s="222"/>
      <c r="AD511" s="228"/>
      <c r="AE511" s="222"/>
      <c r="AF511" s="222"/>
      <c r="AG511" s="222"/>
      <c r="AH511" s="222"/>
      <c r="AI511" s="222"/>
      <c r="AJ511" s="222"/>
      <c r="AK511" s="222"/>
      <c r="AL511" s="222"/>
      <c r="AM511" s="222"/>
      <c r="AN511" s="222"/>
      <c r="AO511" s="222"/>
      <c r="AP511" s="222"/>
      <c r="AQ511" s="222"/>
      <c r="AR511" s="222"/>
      <c r="AS511" s="222"/>
      <c r="AT511" s="222"/>
      <c r="AU511" s="222"/>
      <c r="AV511" s="222"/>
      <c r="AW511" s="222"/>
      <c r="AX511" s="222"/>
      <c r="AY511" s="222"/>
      <c r="AZ511" s="222"/>
      <c r="BA511" s="222"/>
      <c r="BB511" s="222"/>
      <c r="BC511" s="222"/>
      <c r="BD511" s="222"/>
      <c r="BE511" s="222"/>
      <c r="BF511" s="222"/>
      <c r="BG511" s="222"/>
      <c r="BH511" s="222"/>
      <c r="BI511" s="222"/>
      <c r="BJ511" s="222"/>
      <c r="BK511" s="222"/>
      <c r="BL511" s="222"/>
      <c r="BM511" s="222"/>
      <c r="BN511" s="222"/>
      <c r="BO511" s="222"/>
      <c r="BP511" s="222"/>
      <c r="BQ511" s="222"/>
      <c r="BR511" s="222"/>
      <c r="BS511" s="222"/>
      <c r="BT511" s="222"/>
      <c r="BU511" s="222"/>
      <c r="BV511" s="222"/>
      <c r="BW511" s="222"/>
      <c r="BX511" s="222"/>
      <c r="BY511" s="222"/>
      <c r="BZ511" s="222"/>
      <c r="CA511" s="222"/>
      <c r="CB511" s="222"/>
      <c r="CC511" s="222"/>
      <c r="CD511" s="222"/>
      <c r="CE511" s="215"/>
      <c r="CF511" s="215"/>
      <c r="CG511" s="215"/>
      <c r="CH511" s="215"/>
      <c r="CI511" s="215"/>
      <c r="CJ511" s="215"/>
      <c r="CK511" s="215"/>
      <c r="CL511" s="215"/>
      <c r="CM511" s="215"/>
      <c r="CN511" s="215"/>
      <c r="CO511" s="215"/>
      <c r="CP511" s="215"/>
      <c r="CQ511" s="215"/>
    </row>
    <row r="512" spans="1:108" ht="30" customHeight="1" thickBot="1" x14ac:dyDescent="0.25">
      <c r="A512" s="316"/>
      <c r="B512" s="240" t="s">
        <v>173</v>
      </c>
      <c r="C512" s="143" t="s">
        <v>531</v>
      </c>
      <c r="D512" s="160" t="s">
        <v>435</v>
      </c>
      <c r="E512" s="242"/>
      <c r="F512" s="243"/>
      <c r="G512" s="244"/>
      <c r="H512" s="160" t="s">
        <v>435</v>
      </c>
      <c r="I512" s="242"/>
      <c r="J512" s="245"/>
      <c r="K512" s="244"/>
      <c r="L512" s="241"/>
      <c r="M512" s="242"/>
      <c r="N512" s="243"/>
      <c r="O512" s="244"/>
      <c r="P512" s="241"/>
      <c r="Q512" s="242"/>
      <c r="R512" s="243"/>
      <c r="S512" s="244"/>
      <c r="T512" s="241"/>
      <c r="U512" s="242"/>
      <c r="V512" s="243"/>
      <c r="W512" s="244"/>
      <c r="X512" s="167"/>
      <c r="Y512" s="167"/>
      <c r="Z512" s="327"/>
      <c r="AA512" s="39"/>
      <c r="AD512" s="228"/>
      <c r="BX512" s="219"/>
      <c r="BY512" s="219"/>
      <c r="BZ512" s="219"/>
      <c r="CA512" s="219"/>
      <c r="CB512" s="219"/>
      <c r="CC512" s="219"/>
      <c r="CD512" s="219"/>
      <c r="CE512" s="219"/>
      <c r="CF512" s="219"/>
      <c r="CG512" s="47"/>
      <c r="CH512" s="47"/>
      <c r="CI512" s="47"/>
      <c r="CJ512" s="47"/>
      <c r="CK512" s="47"/>
      <c r="CL512" s="47"/>
      <c r="CM512" s="47"/>
    </row>
    <row r="513" spans="1:200" ht="45" customHeight="1" thickBot="1" x14ac:dyDescent="0.25">
      <c r="A513" s="326"/>
      <c r="B513" s="172"/>
      <c r="C513" s="135" t="s">
        <v>375</v>
      </c>
      <c r="D513" s="647"/>
      <c r="E513" s="647"/>
      <c r="F513" s="647"/>
      <c r="G513" s="647"/>
      <c r="H513" s="647"/>
      <c r="I513" s="647"/>
      <c r="J513" s="647"/>
      <c r="K513" s="647"/>
      <c r="L513" s="647"/>
      <c r="M513" s="647"/>
      <c r="N513" s="647"/>
      <c r="O513" s="647"/>
      <c r="P513" s="647"/>
      <c r="Q513" s="647"/>
      <c r="R513" s="647"/>
      <c r="S513" s="647"/>
      <c r="T513" s="647"/>
      <c r="U513" s="647"/>
      <c r="V513" s="647"/>
      <c r="W513" s="647"/>
      <c r="X513" s="647"/>
      <c r="Y513" s="647"/>
      <c r="Z513" s="648"/>
      <c r="AD513" s="228"/>
      <c r="BX513" s="219"/>
      <c r="BY513" s="219"/>
      <c r="BZ513" s="219"/>
      <c r="CA513" s="219"/>
      <c r="CB513" s="219"/>
      <c r="CC513" s="219"/>
      <c r="CD513" s="219"/>
      <c r="CE513" s="47"/>
      <c r="CF513" s="47"/>
      <c r="CG513" s="47"/>
      <c r="CH513" s="47"/>
      <c r="CI513" s="47"/>
      <c r="CJ513" s="47"/>
      <c r="CK513" s="47"/>
      <c r="CL513" s="47"/>
      <c r="CM513" s="47"/>
      <c r="CN513" s="47"/>
      <c r="CO513" s="47"/>
      <c r="CP513" s="47"/>
      <c r="CQ513" s="47"/>
    </row>
    <row r="514" spans="1:200" s="280" customFormat="1" ht="45" customHeight="1" x14ac:dyDescent="0.2">
      <c r="A514" s="326" t="s">
        <v>515</v>
      </c>
      <c r="B514" s="175" t="s">
        <v>172</v>
      </c>
      <c r="C514" s="132" t="s">
        <v>1161</v>
      </c>
      <c r="D514" s="649"/>
      <c r="E514" s="650"/>
      <c r="F514" s="649"/>
      <c r="G514" s="650"/>
      <c r="H514" s="649"/>
      <c r="I514" s="650"/>
      <c r="J514" s="649"/>
      <c r="K514" s="650"/>
      <c r="L514" s="649"/>
      <c r="M514" s="650"/>
      <c r="N514" s="649"/>
      <c r="O514" s="650"/>
      <c r="P514" s="649"/>
      <c r="Q514" s="650"/>
      <c r="R514" s="649"/>
      <c r="S514" s="650"/>
      <c r="T514" s="649"/>
      <c r="U514" s="650"/>
      <c r="V514" s="649"/>
      <c r="W514" s="650"/>
      <c r="X514" s="155"/>
      <c r="Y514" s="169">
        <f>IF(OR(D514="s",F514="s",H514="s",J514="s",L514="s",N514="s",P514="s",R514="s",T514="s",V514="s"), 0, IF(OR(D514="a",F514="a",H514="a",J514="a",L514="a",N514="a",P514="a",R514="a",T514="a",V514="a",X514="na"),Z514,0))</f>
        <v>0</v>
      </c>
      <c r="Z514" s="333">
        <v>25</v>
      </c>
      <c r="AA514" s="207">
        <f>IF(OR(COUNTIF(D518:W520,"a")+COUNTIF(D518:W520,"s")+COUNTIF(X518:X520,"na")&gt;0),0,(COUNTIF(D514:W514,"a")+COUNTIF(D514:W514,"s")+COUNTIF(X514,"na")))</f>
        <v>0</v>
      </c>
      <c r="AB514" s="275"/>
      <c r="AC514" s="279"/>
      <c r="AD514" s="228" t="s">
        <v>205</v>
      </c>
      <c r="AE514" s="279"/>
      <c r="AF514" s="279"/>
      <c r="AG514" s="279"/>
      <c r="AH514" s="279"/>
      <c r="AI514" s="279"/>
      <c r="AJ514" s="279"/>
      <c r="AK514" s="279"/>
      <c r="AL514" s="279"/>
      <c r="AM514" s="279"/>
      <c r="AN514" s="279"/>
      <c r="AO514" s="279"/>
      <c r="AP514" s="279"/>
      <c r="AQ514" s="279"/>
      <c r="AR514" s="279"/>
      <c r="AS514" s="279"/>
      <c r="AT514" s="279"/>
      <c r="AU514" s="279"/>
      <c r="AV514" s="279"/>
      <c r="AW514" s="279"/>
      <c r="AX514" s="279"/>
      <c r="AY514" s="279"/>
      <c r="AZ514" s="279"/>
      <c r="BA514" s="279"/>
      <c r="BB514" s="279"/>
      <c r="BC514" s="279"/>
      <c r="BD514" s="279"/>
      <c r="BE514" s="279"/>
      <c r="BF514" s="279"/>
      <c r="BG514" s="279"/>
      <c r="BH514" s="279"/>
      <c r="BI514" s="279"/>
      <c r="BJ514" s="279"/>
      <c r="BK514" s="279"/>
      <c r="BL514" s="279"/>
      <c r="BM514" s="279"/>
      <c r="BN514" s="279"/>
      <c r="BO514" s="279"/>
      <c r="BP514" s="279"/>
      <c r="BQ514" s="279"/>
      <c r="BR514" s="279"/>
      <c r="BS514" s="279"/>
      <c r="BT514" s="279"/>
      <c r="BU514" s="279"/>
      <c r="BV514" s="279"/>
      <c r="BW514" s="279"/>
      <c r="BX514" s="279"/>
      <c r="BY514" s="279"/>
      <c r="BZ514" s="279"/>
      <c r="CA514" s="279"/>
      <c r="CB514" s="279"/>
      <c r="CC514" s="279"/>
      <c r="CD514" s="279"/>
      <c r="CE514" s="278"/>
      <c r="CF514" s="278"/>
      <c r="CG514" s="278"/>
      <c r="CH514" s="278"/>
      <c r="CI514" s="278"/>
      <c r="CJ514" s="278"/>
      <c r="CK514" s="278"/>
      <c r="CL514" s="278"/>
      <c r="CM514" s="278"/>
      <c r="CN514" s="278"/>
      <c r="CO514" s="278"/>
      <c r="CP514" s="278"/>
      <c r="CQ514" s="278"/>
    </row>
    <row r="515" spans="1:200" ht="45" customHeight="1" x14ac:dyDescent="0.2">
      <c r="A515" s="326" t="s">
        <v>515</v>
      </c>
      <c r="B515" s="176" t="s">
        <v>502</v>
      </c>
      <c r="C515" s="109" t="s">
        <v>1160</v>
      </c>
      <c r="D515" s="606"/>
      <c r="E515" s="607"/>
      <c r="F515" s="606"/>
      <c r="G515" s="607"/>
      <c r="H515" s="606"/>
      <c r="I515" s="607"/>
      <c r="J515" s="606"/>
      <c r="K515" s="607"/>
      <c r="L515" s="606"/>
      <c r="M515" s="607"/>
      <c r="N515" s="606"/>
      <c r="O515" s="607"/>
      <c r="P515" s="606"/>
      <c r="Q515" s="607"/>
      <c r="R515" s="606"/>
      <c r="S515" s="607"/>
      <c r="T515" s="606"/>
      <c r="U515" s="607"/>
      <c r="V515" s="606"/>
      <c r="W515" s="607"/>
      <c r="X515" s="156" t="str">
        <f>IF(X514="na", "na","")</f>
        <v/>
      </c>
      <c r="Y515" s="169">
        <f>IF(OR(D515="s",F515="s",H515="s",J515="s",L515="s",N515="s",P515="s",R515="s",T515="s",V515="s"), 0, IF(OR(D515="a",F515="a",H515="a",J515="a",L515="a",N515="a",P515="a",R515="a",T515="a",V515="a"),Z515,0))</f>
        <v>0</v>
      </c>
      <c r="Z515" s="330">
        <v>20</v>
      </c>
      <c r="AA515" s="207">
        <f>IF(OR(COUNTIF(D518:W520,"a")+COUNTIF(D518:W520,"s")+COUNTIF(X518:X520,"na")&gt;0),0,(COUNTIF(D515:W515,"a")+COUNTIF(D515:W515,"s")+COUNTIF(X515,"na")))</f>
        <v>0</v>
      </c>
      <c r="AB515" s="274"/>
      <c r="AD515" s="228"/>
      <c r="BX515" s="219"/>
      <c r="BY515" s="219"/>
      <c r="BZ515" s="219"/>
      <c r="CA515" s="219"/>
      <c r="CB515" s="219"/>
      <c r="CC515" s="219"/>
      <c r="CD515" s="219"/>
      <c r="CE515" s="219"/>
      <c r="CF515" s="219"/>
      <c r="CG515" s="47"/>
      <c r="CH515" s="47"/>
      <c r="CI515" s="47"/>
      <c r="CJ515" s="47"/>
      <c r="CK515" s="47"/>
      <c r="CL515" s="47"/>
      <c r="CM515" s="47"/>
    </row>
    <row r="516" spans="1:200" ht="45" customHeight="1" x14ac:dyDescent="0.2">
      <c r="A516" s="326" t="s">
        <v>515</v>
      </c>
      <c r="B516" s="176" t="s">
        <v>503</v>
      </c>
      <c r="C516" s="110" t="s">
        <v>1162</v>
      </c>
      <c r="D516" s="651"/>
      <c r="E516" s="652"/>
      <c r="F516" s="651"/>
      <c r="G516" s="652"/>
      <c r="H516" s="651"/>
      <c r="I516" s="652"/>
      <c r="J516" s="651"/>
      <c r="K516" s="652"/>
      <c r="L516" s="651"/>
      <c r="M516" s="652"/>
      <c r="N516" s="651"/>
      <c r="O516" s="652"/>
      <c r="P516" s="651"/>
      <c r="Q516" s="652"/>
      <c r="R516" s="651"/>
      <c r="S516" s="652"/>
      <c r="T516" s="651"/>
      <c r="U516" s="652"/>
      <c r="V516" s="651"/>
      <c r="W516" s="652"/>
      <c r="X516" s="156" t="str">
        <f>IF(X514="na", "na","")</f>
        <v/>
      </c>
      <c r="Y516" s="169">
        <f>IF(OR(D516="s",F516="s",H516="s",J516="s",L516="s",N516="s",P516="s",R516="s",T516="s",V516="s"), 0, IF(OR(D516="a",F516="a",H516="a",J516="a",L516="a",N516="a",P516="a",R516="a",T516="a",V516="a"),Z516,0))</f>
        <v>0</v>
      </c>
      <c r="Z516" s="334">
        <v>20</v>
      </c>
      <c r="AA516" s="207">
        <f>IF(OR(COUNTIF(D518:W520,"a")+COUNTIF(D518:W520,"s")+COUNTIF(X518:X520,"na")&gt;0),0,(COUNTIF(D516:W516,"a")+COUNTIF(D516:W516,"s")+COUNTIF(X516,"na")))</f>
        <v>0</v>
      </c>
      <c r="AB516" s="274"/>
      <c r="AD516" s="228"/>
      <c r="BX516" s="219"/>
      <c r="BY516" s="219"/>
      <c r="BZ516" s="219"/>
      <c r="CA516" s="219"/>
      <c r="CB516" s="219"/>
      <c r="CC516" s="219"/>
      <c r="CD516" s="219"/>
      <c r="CE516" s="219"/>
      <c r="CF516" s="219"/>
      <c r="CG516" s="47"/>
      <c r="CH516" s="47"/>
      <c r="CI516" s="47"/>
      <c r="CJ516" s="47"/>
      <c r="CK516" s="47"/>
      <c r="CL516" s="47"/>
      <c r="CM516" s="47"/>
    </row>
    <row r="517" spans="1:200" ht="45" customHeight="1" x14ac:dyDescent="0.2">
      <c r="A517" s="326"/>
      <c r="B517" s="172"/>
      <c r="C517" s="152" t="s">
        <v>533</v>
      </c>
      <c r="D517" s="693"/>
      <c r="E517" s="693"/>
      <c r="F517" s="693"/>
      <c r="G517" s="693"/>
      <c r="H517" s="693"/>
      <c r="I517" s="693"/>
      <c r="J517" s="693"/>
      <c r="K517" s="693"/>
      <c r="L517" s="693"/>
      <c r="M517" s="693"/>
      <c r="N517" s="693"/>
      <c r="O517" s="693"/>
      <c r="P517" s="693"/>
      <c r="Q517" s="693"/>
      <c r="R517" s="693"/>
      <c r="S517" s="693"/>
      <c r="T517" s="693"/>
      <c r="U517" s="693"/>
      <c r="V517" s="693"/>
      <c r="W517" s="693"/>
      <c r="X517" s="693"/>
      <c r="Y517" s="693"/>
      <c r="Z517" s="694"/>
      <c r="AD517" s="228"/>
      <c r="BX517" s="219"/>
      <c r="BY517" s="219"/>
      <c r="BZ517" s="219"/>
      <c r="CA517" s="219"/>
      <c r="CB517" s="219"/>
      <c r="CC517" s="219"/>
      <c r="CD517" s="219"/>
      <c r="CE517" s="47"/>
      <c r="CF517" s="47"/>
      <c r="CG517" s="47"/>
      <c r="CH517" s="47"/>
      <c r="CI517" s="47"/>
      <c r="CJ517" s="47"/>
      <c r="CK517" s="47"/>
      <c r="CL517" s="47"/>
      <c r="CM517" s="47"/>
      <c r="CN517" s="47"/>
      <c r="CO517" s="47"/>
      <c r="CP517" s="47"/>
      <c r="CQ517" s="47"/>
    </row>
    <row r="518" spans="1:200" s="280" customFormat="1" ht="45" customHeight="1" x14ac:dyDescent="0.2">
      <c r="A518" s="326" t="s">
        <v>515</v>
      </c>
      <c r="B518" s="270" t="s">
        <v>534</v>
      </c>
      <c r="C518" s="300" t="s">
        <v>1163</v>
      </c>
      <c r="D518" s="612"/>
      <c r="E518" s="613"/>
      <c r="F518" s="612"/>
      <c r="G518" s="613"/>
      <c r="H518" s="612"/>
      <c r="I518" s="613"/>
      <c r="J518" s="612"/>
      <c r="K518" s="613"/>
      <c r="L518" s="612"/>
      <c r="M518" s="613"/>
      <c r="N518" s="612"/>
      <c r="O518" s="613"/>
      <c r="P518" s="612"/>
      <c r="Q518" s="613"/>
      <c r="R518" s="612"/>
      <c r="S518" s="613"/>
      <c r="T518" s="612"/>
      <c r="U518" s="613"/>
      <c r="V518" s="612"/>
      <c r="W518" s="613"/>
      <c r="X518" s="303"/>
      <c r="Y518" s="95">
        <f>IF(OR(D518="s",F518="s",H518="s",J518="s",L518="s",N518="s",P518="s",R518="s",T518="s",V518="s"), 0, IF(OR(D518="a",F518="a",H518="a",J518="a",L518="a",N518="a",P518="a",R518="a",T518="a",V518="a",X518="na"),Z518,0))</f>
        <v>0</v>
      </c>
      <c r="Z518" s="333">
        <v>25</v>
      </c>
      <c r="AA518" s="207">
        <f>IF(OR(COUNTIF(D514:W516,"a")+COUNTIF(D514:W516,"s")+COUNTIF(X514:X516,"na")&gt;0),0,(COUNTIF(D518:W518,"a")+COUNTIF(D518:W518,"s")+COUNTIF(X518,"na")))</f>
        <v>0</v>
      </c>
      <c r="AB518" s="274"/>
      <c r="AC518" s="279"/>
      <c r="AD518" s="228" t="s">
        <v>205</v>
      </c>
      <c r="AE518" s="279"/>
      <c r="AF518" s="279"/>
      <c r="AG518" s="279"/>
      <c r="AH518" s="279"/>
      <c r="AI518" s="279"/>
      <c r="AJ518" s="279"/>
      <c r="AK518" s="279"/>
      <c r="AL518" s="279"/>
      <c r="AM518" s="279"/>
      <c r="AN518" s="279"/>
      <c r="AO518" s="279"/>
      <c r="AP518" s="279"/>
      <c r="AQ518" s="279"/>
      <c r="AR518" s="279"/>
      <c r="AS518" s="279"/>
      <c r="AT518" s="279"/>
      <c r="AU518" s="279"/>
      <c r="AV518" s="279"/>
      <c r="AW518" s="279"/>
      <c r="AX518" s="279"/>
      <c r="AY518" s="279"/>
      <c r="AZ518" s="279"/>
      <c r="BA518" s="279"/>
      <c r="BB518" s="279"/>
      <c r="BC518" s="279"/>
      <c r="BD518" s="279"/>
      <c r="BE518" s="279"/>
      <c r="BF518" s="279"/>
      <c r="BG518" s="279"/>
      <c r="BH518" s="279"/>
      <c r="BI518" s="279"/>
      <c r="BJ518" s="279"/>
      <c r="BK518" s="279"/>
      <c r="BL518" s="279"/>
      <c r="BM518" s="279"/>
      <c r="BN518" s="279"/>
      <c r="BO518" s="279"/>
      <c r="BP518" s="279"/>
      <c r="BQ518" s="279"/>
      <c r="BR518" s="279"/>
      <c r="BS518" s="279"/>
      <c r="BT518" s="279"/>
      <c r="BU518" s="279"/>
      <c r="BV518" s="279"/>
      <c r="BW518" s="279"/>
      <c r="BX518" s="279"/>
      <c r="BY518" s="279"/>
      <c r="BZ518" s="279"/>
      <c r="CA518" s="279"/>
      <c r="CB518" s="279"/>
      <c r="CC518" s="279"/>
      <c r="CD518" s="279"/>
      <c r="CE518" s="278"/>
      <c r="CF518" s="278"/>
      <c r="CG518" s="278"/>
      <c r="CH518" s="278"/>
      <c r="CI518" s="278"/>
      <c r="CJ518" s="278"/>
      <c r="CK518" s="278"/>
      <c r="CL518" s="278"/>
      <c r="CM518" s="278"/>
      <c r="CN518" s="278"/>
      <c r="CO518" s="278"/>
      <c r="CP518" s="278"/>
      <c r="CQ518" s="278"/>
    </row>
    <row r="519" spans="1:200" ht="45" customHeight="1" x14ac:dyDescent="0.2">
      <c r="A519" s="326" t="s">
        <v>515</v>
      </c>
      <c r="B519" s="186" t="s">
        <v>535</v>
      </c>
      <c r="C519" s="301" t="s">
        <v>1164</v>
      </c>
      <c r="D519" s="606"/>
      <c r="E519" s="607"/>
      <c r="F519" s="606"/>
      <c r="G519" s="607"/>
      <c r="H519" s="606"/>
      <c r="I519" s="607"/>
      <c r="J519" s="606"/>
      <c r="K519" s="607"/>
      <c r="L519" s="606"/>
      <c r="M519" s="607"/>
      <c r="N519" s="606"/>
      <c r="O519" s="607"/>
      <c r="P519" s="606"/>
      <c r="Q519" s="607"/>
      <c r="R519" s="606"/>
      <c r="S519" s="607"/>
      <c r="T519" s="606"/>
      <c r="U519" s="607"/>
      <c r="V519" s="606"/>
      <c r="W519" s="607"/>
      <c r="X519" s="156" t="str">
        <f>IF(X518="na", "na","")</f>
        <v/>
      </c>
      <c r="Y519" s="95">
        <f t="shared" ref="Y519:Y524" si="71">IF(OR(D519="s",F519="s",H519="s",J519="s",L519="s",N519="s",P519="s",R519="s",T519="s",V519="s"), 0, IF(OR(D519="a",F519="a",H519="a",J519="a",L519="a",N519="a",P519="a",R519="a",T519="a",V519="a"),Z519,0))</f>
        <v>0</v>
      </c>
      <c r="Z519" s="330">
        <v>20</v>
      </c>
      <c r="AA519" s="207">
        <f>IF(OR(COUNTIF(D514:W516,"a")+COUNTIF(D514:W516,"s")+COUNTIF(X514:X516,"na")&gt;0),0,(COUNTIF(D519:W519,"a")+COUNTIF(D519:W519,"s")+COUNTIF(X519,"na")))</f>
        <v>0</v>
      </c>
      <c r="AB519" s="274"/>
      <c r="AD519" s="228"/>
      <c r="BX519" s="219"/>
      <c r="BY519" s="219"/>
      <c r="BZ519" s="219"/>
      <c r="CA519" s="219"/>
      <c r="CB519" s="219"/>
      <c r="CC519" s="219"/>
      <c r="CD519" s="219"/>
      <c r="CE519" s="219"/>
      <c r="CF519" s="219"/>
      <c r="CG519" s="47"/>
      <c r="CH519" s="47"/>
      <c r="CI519" s="47"/>
      <c r="CJ519" s="47"/>
      <c r="CK519" s="47"/>
      <c r="CL519" s="47"/>
      <c r="CM519" s="47"/>
    </row>
    <row r="520" spans="1:200" ht="45" customHeight="1" x14ac:dyDescent="0.2">
      <c r="A520" s="326" t="s">
        <v>515</v>
      </c>
      <c r="B520" s="186" t="s">
        <v>536</v>
      </c>
      <c r="C520" s="301" t="s">
        <v>1165</v>
      </c>
      <c r="D520" s="606"/>
      <c r="E520" s="607"/>
      <c r="F520" s="606"/>
      <c r="G520" s="607"/>
      <c r="H520" s="606"/>
      <c r="I520" s="607"/>
      <c r="J520" s="606"/>
      <c r="K520" s="607"/>
      <c r="L520" s="606"/>
      <c r="M520" s="607"/>
      <c r="N520" s="606"/>
      <c r="O520" s="607"/>
      <c r="P520" s="606"/>
      <c r="Q520" s="607"/>
      <c r="R520" s="606"/>
      <c r="S520" s="607"/>
      <c r="T520" s="606"/>
      <c r="U520" s="607"/>
      <c r="V520" s="606"/>
      <c r="W520" s="607"/>
      <c r="X520" s="156" t="str">
        <f>IF(X518="na", "na","")</f>
        <v/>
      </c>
      <c r="Y520" s="95">
        <f t="shared" si="71"/>
        <v>0</v>
      </c>
      <c r="Z520" s="330">
        <v>20</v>
      </c>
      <c r="AA520" s="207">
        <f>IF(OR(COUNTIF(D514:W516,"a")+COUNTIF(D514:W516,"s")+COUNTIF(X514:X516,"na")&gt;0),0,(COUNTIF(D520:W520,"a")+COUNTIF(D520:W520,"s")+COUNTIF(X520,"na")))</f>
        <v>0</v>
      </c>
      <c r="AB520" s="274"/>
      <c r="AD520" s="228"/>
      <c r="BX520" s="219"/>
      <c r="BY520" s="219"/>
      <c r="BZ520" s="219"/>
      <c r="CA520" s="219"/>
      <c r="CB520" s="219"/>
      <c r="CC520" s="219"/>
      <c r="CD520" s="219"/>
      <c r="CE520" s="219"/>
      <c r="CF520" s="219"/>
      <c r="CG520" s="47"/>
      <c r="CH520" s="47"/>
      <c r="CI520" s="47"/>
      <c r="CJ520" s="47"/>
      <c r="CK520" s="47"/>
      <c r="CL520" s="47"/>
      <c r="CM520" s="47"/>
    </row>
    <row r="521" spans="1:200" ht="45" customHeight="1" x14ac:dyDescent="0.2">
      <c r="A521" s="326"/>
      <c r="B521" s="176" t="s">
        <v>504</v>
      </c>
      <c r="C521" s="109" t="s">
        <v>539</v>
      </c>
      <c r="D521" s="606"/>
      <c r="E521" s="607"/>
      <c r="F521" s="606"/>
      <c r="G521" s="607"/>
      <c r="H521" s="606"/>
      <c r="I521" s="607"/>
      <c r="J521" s="606"/>
      <c r="K521" s="607"/>
      <c r="L521" s="606"/>
      <c r="M521" s="607"/>
      <c r="N521" s="606"/>
      <c r="O521" s="607"/>
      <c r="P521" s="606"/>
      <c r="Q521" s="607"/>
      <c r="R521" s="606"/>
      <c r="S521" s="607"/>
      <c r="T521" s="606"/>
      <c r="U521" s="607"/>
      <c r="V521" s="606"/>
      <c r="W521" s="607"/>
      <c r="X521" s="90"/>
      <c r="Y521" s="169">
        <f t="shared" si="71"/>
        <v>0</v>
      </c>
      <c r="Z521" s="330">
        <v>10</v>
      </c>
      <c r="AA521" s="39">
        <f>COUNTIF(D521:W521,"a")+COUNTIF(D521:W521,"s")</f>
        <v>0</v>
      </c>
      <c r="AB521" s="274"/>
      <c r="AD521" s="228" t="s">
        <v>205</v>
      </c>
      <c r="BX521" s="219"/>
      <c r="BY521" s="219"/>
      <c r="BZ521" s="219"/>
      <c r="CA521" s="219"/>
      <c r="CB521" s="219"/>
      <c r="CC521" s="219"/>
      <c r="CD521" s="219"/>
      <c r="CE521" s="219"/>
      <c r="CF521" s="219"/>
      <c r="CG521" s="47"/>
      <c r="CH521" s="47"/>
      <c r="CI521" s="47"/>
      <c r="CJ521" s="47"/>
      <c r="CK521" s="47"/>
      <c r="CL521" s="47"/>
      <c r="CM521" s="47"/>
    </row>
    <row r="522" spans="1:200" ht="27.95" customHeight="1" x14ac:dyDescent="0.2">
      <c r="A522" s="326"/>
      <c r="B522" s="176" t="s">
        <v>505</v>
      </c>
      <c r="C522" s="109" t="s">
        <v>397</v>
      </c>
      <c r="D522" s="606"/>
      <c r="E522" s="607"/>
      <c r="F522" s="606"/>
      <c r="G522" s="607"/>
      <c r="H522" s="606"/>
      <c r="I522" s="607"/>
      <c r="J522" s="606"/>
      <c r="K522" s="607"/>
      <c r="L522" s="606"/>
      <c r="M522" s="607"/>
      <c r="N522" s="606"/>
      <c r="O522" s="607"/>
      <c r="P522" s="606"/>
      <c r="Q522" s="607"/>
      <c r="R522" s="606"/>
      <c r="S522" s="607"/>
      <c r="T522" s="606"/>
      <c r="U522" s="607"/>
      <c r="V522" s="606"/>
      <c r="W522" s="607"/>
      <c r="X522" s="90"/>
      <c r="Y522" s="169">
        <f t="shared" si="71"/>
        <v>0</v>
      </c>
      <c r="Z522" s="330">
        <v>10</v>
      </c>
      <c r="AA522" s="39">
        <f>COUNTIF(D522:W522,"a")+COUNTIF(D522:W522,"s")</f>
        <v>0</v>
      </c>
      <c r="AB522" s="274"/>
      <c r="AD522" s="228" t="s">
        <v>205</v>
      </c>
      <c r="BX522" s="219"/>
      <c r="BY522" s="219"/>
      <c r="BZ522" s="219"/>
      <c r="CA522" s="219"/>
      <c r="CB522" s="219"/>
      <c r="CC522" s="219"/>
      <c r="CD522" s="219"/>
      <c r="CE522" s="219"/>
      <c r="CF522" s="219"/>
      <c r="CG522" s="47"/>
      <c r="CH522" s="47"/>
      <c r="CI522" s="47"/>
      <c r="CJ522" s="47"/>
      <c r="CK522" s="47"/>
      <c r="CL522" s="47"/>
      <c r="CM522" s="47"/>
    </row>
    <row r="523" spans="1:200" ht="27.95" customHeight="1" x14ac:dyDescent="0.2">
      <c r="A523" s="326"/>
      <c r="B523" s="185" t="s">
        <v>506</v>
      </c>
      <c r="C523" s="109" t="s">
        <v>191</v>
      </c>
      <c r="D523" s="606"/>
      <c r="E523" s="607"/>
      <c r="F523" s="606"/>
      <c r="G523" s="607"/>
      <c r="H523" s="606"/>
      <c r="I523" s="607"/>
      <c r="J523" s="606"/>
      <c r="K523" s="607"/>
      <c r="L523" s="606"/>
      <c r="M523" s="607"/>
      <c r="N523" s="606"/>
      <c r="O523" s="607"/>
      <c r="P523" s="606"/>
      <c r="Q523" s="607"/>
      <c r="R523" s="606"/>
      <c r="S523" s="607"/>
      <c r="T523" s="606"/>
      <c r="U523" s="607"/>
      <c r="V523" s="606"/>
      <c r="W523" s="607"/>
      <c r="X523" s="90"/>
      <c r="Y523" s="535">
        <f t="shared" si="71"/>
        <v>0</v>
      </c>
      <c r="Z523" s="334">
        <v>20</v>
      </c>
      <c r="AA523" s="39">
        <f>COUNTIF(D523:W523,"a")+COUNTIF(D523:W523,"s")</f>
        <v>0</v>
      </c>
      <c r="AB523" s="274"/>
      <c r="AD523" s="228"/>
      <c r="BX523" s="219"/>
      <c r="BY523" s="219"/>
      <c r="BZ523" s="219"/>
      <c r="CA523" s="219"/>
      <c r="CB523" s="219"/>
      <c r="CC523" s="219"/>
      <c r="CD523" s="219"/>
      <c r="CE523" s="219"/>
      <c r="CF523" s="219"/>
      <c r="CG523" s="47"/>
      <c r="CH523" s="47"/>
      <c r="CI523" s="47"/>
      <c r="CJ523" s="47"/>
      <c r="CK523" s="47"/>
      <c r="CL523" s="47"/>
      <c r="CM523" s="47"/>
    </row>
    <row r="524" spans="1:200" ht="27.95" customHeight="1" thickBot="1" x14ac:dyDescent="0.25">
      <c r="A524" s="326"/>
      <c r="B524" s="185" t="s">
        <v>507</v>
      </c>
      <c r="C524" s="109" t="s">
        <v>1097</v>
      </c>
      <c r="D524" s="563"/>
      <c r="E524" s="568"/>
      <c r="F524" s="563"/>
      <c r="G524" s="568"/>
      <c r="H524" s="563"/>
      <c r="I524" s="568"/>
      <c r="J524" s="563"/>
      <c r="K524" s="568"/>
      <c r="L524" s="563"/>
      <c r="M524" s="568"/>
      <c r="N524" s="563"/>
      <c r="O524" s="568"/>
      <c r="P524" s="563"/>
      <c r="Q524" s="568"/>
      <c r="R524" s="563"/>
      <c r="S524" s="568"/>
      <c r="T524" s="563"/>
      <c r="U524" s="568"/>
      <c r="V524" s="563"/>
      <c r="W524" s="568"/>
      <c r="X524" s="90"/>
      <c r="Y524" s="535">
        <f t="shared" si="71"/>
        <v>0</v>
      </c>
      <c r="Z524" s="330">
        <v>15</v>
      </c>
      <c r="AA524" s="207">
        <f>COUNTIF(D524:W524,"a")+COUNTIF(D524:W524,"s")</f>
        <v>0</v>
      </c>
      <c r="AB524" s="274"/>
      <c r="AD524" s="228" t="s">
        <v>205</v>
      </c>
      <c r="BX524" s="219"/>
      <c r="BY524" s="219"/>
      <c r="BZ524" s="219"/>
      <c r="CA524" s="219"/>
      <c r="CB524" s="219"/>
      <c r="CC524" s="219"/>
      <c r="CD524" s="219"/>
      <c r="CE524" s="47"/>
      <c r="CF524" s="47"/>
      <c r="CG524" s="47"/>
      <c r="CH524" s="47"/>
      <c r="CI524" s="47"/>
      <c r="CJ524" s="47"/>
      <c r="CK524" s="47"/>
      <c r="CL524" s="47"/>
      <c r="CM524" s="47"/>
      <c r="CN524" s="47"/>
      <c r="CO524" s="47"/>
      <c r="CP524" s="47"/>
      <c r="CQ524" s="47"/>
    </row>
    <row r="525" spans="1:200" s="280" customFormat="1" ht="21" customHeight="1" thickTop="1" thickBot="1" x14ac:dyDescent="0.25">
      <c r="A525" s="326"/>
      <c r="B525" s="85"/>
      <c r="C525" s="109"/>
      <c r="D525" s="629" t="s">
        <v>436</v>
      </c>
      <c r="E525" s="641"/>
      <c r="F525" s="641"/>
      <c r="G525" s="641"/>
      <c r="H525" s="641"/>
      <c r="I525" s="641"/>
      <c r="J525" s="641"/>
      <c r="K525" s="641"/>
      <c r="L525" s="641"/>
      <c r="M525" s="641"/>
      <c r="N525" s="641"/>
      <c r="O525" s="641"/>
      <c r="P525" s="641"/>
      <c r="Q525" s="641"/>
      <c r="R525" s="641"/>
      <c r="S525" s="641"/>
      <c r="T525" s="641"/>
      <c r="U525" s="641"/>
      <c r="V525" s="641"/>
      <c r="W525" s="641"/>
      <c r="X525" s="670"/>
      <c r="Y525" s="271">
        <f>SUM(Y514:Y524)</f>
        <v>0</v>
      </c>
      <c r="Z525" s="331">
        <f>SUM(Z518:Z524)</f>
        <v>120</v>
      </c>
      <c r="AA525" s="207"/>
      <c r="AB525" s="278"/>
      <c r="AC525" s="279"/>
      <c r="AD525" s="279"/>
      <c r="AE525" s="279"/>
      <c r="AF525" s="279"/>
      <c r="AG525" s="279"/>
      <c r="AH525" s="279"/>
      <c r="AI525" s="279"/>
      <c r="AJ525" s="279"/>
      <c r="AK525" s="279"/>
      <c r="AL525" s="279"/>
      <c r="AM525" s="279"/>
      <c r="AN525" s="279"/>
      <c r="AO525" s="279"/>
      <c r="AP525" s="279"/>
      <c r="AQ525" s="279"/>
      <c r="AR525" s="279"/>
      <c r="AS525" s="279"/>
      <c r="AT525" s="279"/>
      <c r="AU525" s="279"/>
      <c r="AV525" s="279"/>
      <c r="AW525" s="279"/>
      <c r="AX525" s="279"/>
      <c r="AY525" s="279"/>
      <c r="AZ525" s="279"/>
      <c r="BA525" s="279"/>
      <c r="BB525" s="279"/>
      <c r="BC525" s="279"/>
      <c r="BD525" s="279"/>
      <c r="BE525" s="279"/>
      <c r="BF525" s="279"/>
      <c r="BG525" s="279"/>
      <c r="BH525" s="279"/>
      <c r="BI525" s="279"/>
      <c r="BJ525" s="279"/>
      <c r="BK525" s="279"/>
      <c r="BL525" s="279"/>
      <c r="BM525" s="279"/>
      <c r="BN525" s="279"/>
      <c r="BO525" s="279"/>
      <c r="BP525" s="279"/>
      <c r="BQ525" s="279"/>
      <c r="BR525" s="279"/>
      <c r="BS525" s="279"/>
      <c r="BT525" s="279"/>
      <c r="BU525" s="279"/>
      <c r="BV525" s="279"/>
      <c r="BW525" s="279"/>
      <c r="BX525" s="279"/>
      <c r="BY525" s="279"/>
      <c r="BZ525" s="279"/>
      <c r="CA525" s="279"/>
      <c r="CB525" s="279"/>
      <c r="CC525" s="279"/>
      <c r="CD525" s="279"/>
      <c r="CE525" s="278"/>
      <c r="CF525" s="278"/>
      <c r="CG525" s="278"/>
      <c r="CH525" s="278"/>
      <c r="CI525" s="278"/>
      <c r="CJ525" s="278"/>
      <c r="CK525" s="278"/>
      <c r="CL525" s="278"/>
      <c r="CM525" s="278"/>
      <c r="CN525" s="278"/>
      <c r="CO525" s="278"/>
      <c r="CP525" s="278"/>
      <c r="CQ525" s="278"/>
    </row>
    <row r="526" spans="1:200" s="302" customFormat="1" ht="21" customHeight="1" thickBot="1" x14ac:dyDescent="0.25">
      <c r="A526" s="324"/>
      <c r="B526" s="237"/>
      <c r="C526" s="366"/>
      <c r="D526" s="632"/>
      <c r="E526" s="633"/>
      <c r="F526" s="782">
        <v>60</v>
      </c>
      <c r="G526" s="667"/>
      <c r="H526" s="667"/>
      <c r="I526" s="667"/>
      <c r="J526" s="667"/>
      <c r="K526" s="667"/>
      <c r="L526" s="667"/>
      <c r="M526" s="667"/>
      <c r="N526" s="667"/>
      <c r="O526" s="667"/>
      <c r="P526" s="667"/>
      <c r="Q526" s="667"/>
      <c r="R526" s="667"/>
      <c r="S526" s="667"/>
      <c r="T526" s="667"/>
      <c r="U526" s="667"/>
      <c r="V526" s="667"/>
      <c r="W526" s="667"/>
      <c r="X526" s="667"/>
      <c r="Y526" s="667"/>
      <c r="Z526" s="668"/>
      <c r="AA526" s="207"/>
      <c r="AB526" s="278"/>
      <c r="AC526" s="279"/>
      <c r="AD526" s="279"/>
      <c r="AE526" s="279"/>
      <c r="AF526" s="279"/>
      <c r="AG526" s="279"/>
      <c r="AH526" s="279"/>
      <c r="AI526" s="279"/>
      <c r="AJ526" s="279"/>
      <c r="AK526" s="279"/>
      <c r="AL526" s="279"/>
      <c r="AM526" s="279"/>
      <c r="AN526" s="279"/>
      <c r="AO526" s="279"/>
      <c r="AP526" s="279"/>
      <c r="AQ526" s="279"/>
      <c r="AR526" s="279"/>
      <c r="AS526" s="279"/>
      <c r="AT526" s="279"/>
      <c r="AU526" s="279"/>
      <c r="AV526" s="279"/>
      <c r="AW526" s="279"/>
      <c r="AX526" s="279"/>
      <c r="AY526" s="279"/>
      <c r="AZ526" s="279"/>
      <c r="BA526" s="279"/>
      <c r="BB526" s="279"/>
      <c r="BC526" s="279"/>
      <c r="BD526" s="279"/>
      <c r="BE526" s="279"/>
      <c r="BF526" s="279"/>
      <c r="BG526" s="279"/>
      <c r="BH526" s="279"/>
      <c r="BI526" s="279"/>
      <c r="BJ526" s="279"/>
      <c r="BK526" s="279"/>
      <c r="BL526" s="279"/>
      <c r="BM526" s="279"/>
      <c r="BN526" s="279"/>
      <c r="BO526" s="279"/>
      <c r="BP526" s="279"/>
      <c r="BQ526" s="279"/>
      <c r="BR526" s="279"/>
      <c r="BS526" s="279"/>
      <c r="BT526" s="279"/>
      <c r="BU526" s="279"/>
      <c r="BV526" s="279"/>
      <c r="BW526" s="279"/>
      <c r="BX526" s="279"/>
      <c r="BY526" s="279"/>
      <c r="BZ526" s="279"/>
      <c r="CA526" s="279"/>
      <c r="CB526" s="279"/>
      <c r="CC526" s="279"/>
      <c r="CD526" s="279"/>
      <c r="CE526" s="278"/>
      <c r="CF526" s="278"/>
      <c r="CG526" s="278"/>
      <c r="CH526" s="278"/>
      <c r="CI526" s="278"/>
      <c r="CJ526" s="278"/>
      <c r="CK526" s="278"/>
      <c r="CL526" s="278"/>
      <c r="CM526" s="278"/>
      <c r="CN526" s="278"/>
      <c r="CO526" s="278"/>
      <c r="CP526" s="278"/>
      <c r="CQ526" s="278"/>
      <c r="CR526" s="280"/>
      <c r="CS526" s="280"/>
      <c r="CT526" s="280"/>
      <c r="CU526" s="280"/>
      <c r="CV526" s="280"/>
      <c r="CW526" s="280"/>
      <c r="CX526" s="280"/>
      <c r="CY526" s="280"/>
      <c r="CZ526" s="280"/>
      <c r="DA526" s="280"/>
      <c r="DB526" s="280"/>
      <c r="DC526" s="280"/>
      <c r="DD526" s="280"/>
      <c r="DE526" s="280"/>
      <c r="DF526" s="280"/>
      <c r="DG526" s="280"/>
      <c r="DH526" s="280"/>
      <c r="DI526" s="280"/>
      <c r="DJ526" s="280"/>
      <c r="DK526" s="280"/>
      <c r="DL526" s="280"/>
      <c r="DM526" s="280"/>
      <c r="DN526" s="280"/>
      <c r="DO526" s="280"/>
      <c r="DP526" s="280"/>
      <c r="DQ526" s="280"/>
      <c r="DR526" s="280"/>
      <c r="DS526" s="280"/>
      <c r="DT526" s="280"/>
      <c r="DU526" s="280"/>
      <c r="DV526" s="280"/>
      <c r="DW526" s="280"/>
      <c r="DX526" s="280"/>
      <c r="DY526" s="280"/>
      <c r="DZ526" s="280"/>
      <c r="EA526" s="280"/>
      <c r="EB526" s="280"/>
      <c r="EC526" s="280"/>
      <c r="ED526" s="280"/>
      <c r="EE526" s="280"/>
      <c r="EF526" s="280"/>
      <c r="EG526" s="280"/>
      <c r="EH526" s="280"/>
      <c r="EI526" s="280"/>
      <c r="EJ526" s="280"/>
      <c r="EK526" s="280"/>
      <c r="EL526" s="280"/>
      <c r="EM526" s="280"/>
      <c r="EN526" s="280"/>
      <c r="EO526" s="280"/>
      <c r="EP526" s="280"/>
      <c r="EQ526" s="280"/>
      <c r="ER526" s="280"/>
      <c r="ES526" s="280"/>
      <c r="ET526" s="280"/>
      <c r="EU526" s="280"/>
      <c r="EV526" s="280"/>
      <c r="EW526" s="280"/>
      <c r="EX526" s="280"/>
      <c r="EY526" s="280"/>
      <c r="EZ526" s="280"/>
      <c r="FA526" s="280"/>
      <c r="FB526" s="280"/>
      <c r="FC526" s="280"/>
      <c r="FD526" s="280"/>
      <c r="FE526" s="280"/>
      <c r="FF526" s="280"/>
      <c r="FG526" s="280"/>
      <c r="FH526" s="280"/>
      <c r="FI526" s="280"/>
      <c r="FJ526" s="280"/>
      <c r="FK526" s="280"/>
      <c r="FL526" s="280"/>
      <c r="FM526" s="280"/>
      <c r="FN526" s="280"/>
      <c r="FO526" s="280"/>
      <c r="FP526" s="280"/>
      <c r="FQ526" s="280"/>
    </row>
    <row r="527" spans="1:200" ht="33" customHeight="1" thickBot="1" x14ac:dyDescent="0.25">
      <c r="A527" s="362"/>
      <c r="B527" s="363">
        <v>7000</v>
      </c>
      <c r="C527" s="785" t="s">
        <v>86</v>
      </c>
      <c r="D527" s="786"/>
      <c r="E527" s="786"/>
      <c r="F527" s="786"/>
      <c r="G527" s="786"/>
      <c r="H527" s="786"/>
      <c r="I527" s="786"/>
      <c r="J527" s="786"/>
      <c r="K527" s="786"/>
      <c r="L527" s="786"/>
      <c r="M527" s="786"/>
      <c r="N527" s="786"/>
      <c r="O527" s="786"/>
      <c r="P527" s="786"/>
      <c r="Q527" s="786"/>
      <c r="R527" s="786"/>
      <c r="S527" s="786"/>
      <c r="T527" s="786"/>
      <c r="U527" s="786"/>
      <c r="V527" s="786"/>
      <c r="W527" s="786"/>
      <c r="X527" s="786"/>
      <c r="Y527" s="786"/>
      <c r="Z527" s="787"/>
      <c r="AD527" s="228"/>
      <c r="BE527" s="219" t="s">
        <v>87</v>
      </c>
      <c r="BX527" s="47"/>
      <c r="BY527" s="47"/>
      <c r="BZ527" s="47"/>
      <c r="CA527" s="47"/>
      <c r="CB527" s="47"/>
      <c r="CC527" s="47"/>
      <c r="CD527" s="47"/>
      <c r="CE527" s="47"/>
      <c r="CF527" s="47"/>
      <c r="CG527" s="47"/>
      <c r="CH527" s="47"/>
      <c r="CI527" s="47"/>
      <c r="CJ527" s="47"/>
      <c r="CK527" s="47"/>
      <c r="CL527" s="47"/>
      <c r="CM527" s="47"/>
      <c r="CN527" s="47"/>
      <c r="CO527" s="47"/>
      <c r="CP527" s="47"/>
      <c r="CQ527" s="47"/>
      <c r="CR527" s="47"/>
      <c r="CS527" s="47"/>
      <c r="CT527" s="47"/>
      <c r="CU527" s="47"/>
      <c r="CV527" s="47"/>
      <c r="CW527" s="47"/>
      <c r="CX527" s="47"/>
      <c r="CY527" s="47"/>
      <c r="CZ527" s="47"/>
      <c r="DA527" s="47"/>
      <c r="DB527" s="47"/>
      <c r="DC527" s="47"/>
      <c r="DD527" s="47"/>
    </row>
    <row r="528" spans="1:200" s="84" customFormat="1" ht="30" customHeight="1" thickBot="1" x14ac:dyDescent="0.25">
      <c r="A528" s="326"/>
      <c r="B528" s="178">
        <v>7100</v>
      </c>
      <c r="C528" s="121" t="s">
        <v>381</v>
      </c>
      <c r="D528" s="8"/>
      <c r="E528" s="7"/>
      <c r="F528" s="8"/>
      <c r="G528" s="9"/>
      <c r="H528" s="6"/>
      <c r="I528" s="7"/>
      <c r="J528" s="81"/>
      <c r="K528" s="9"/>
      <c r="L528" s="12" t="s">
        <v>435</v>
      </c>
      <c r="M528" s="7"/>
      <c r="N528" s="8"/>
      <c r="O528" s="9"/>
      <c r="P528" s="6"/>
      <c r="Q528" s="7"/>
      <c r="R528" s="8"/>
      <c r="S528" s="9"/>
      <c r="T528" s="6"/>
      <c r="U528" s="7"/>
      <c r="V528" s="8"/>
      <c r="W528" s="9"/>
      <c r="X528" s="13"/>
      <c r="Y528" s="13"/>
      <c r="Z528" s="332"/>
      <c r="AA528" s="207"/>
      <c r="AB528" s="47"/>
      <c r="AC528" s="219"/>
      <c r="AD528" s="228"/>
      <c r="AE528" s="219"/>
      <c r="AF528" s="219"/>
      <c r="AG528" s="219"/>
      <c r="AH528" s="219"/>
      <c r="AI528" s="219"/>
      <c r="AJ528" s="219"/>
      <c r="AK528" s="219"/>
      <c r="AL528" s="219"/>
      <c r="AM528" s="219"/>
      <c r="AN528" s="219"/>
      <c r="AO528" s="219"/>
      <c r="AP528" s="219"/>
      <c r="AQ528" s="219"/>
      <c r="AR528" s="219"/>
      <c r="AS528" s="219"/>
      <c r="AT528" s="219"/>
      <c r="AU528" s="219"/>
      <c r="AV528" s="219"/>
      <c r="AW528" s="219"/>
      <c r="AX528" s="219"/>
      <c r="AY528" s="219"/>
      <c r="AZ528" s="219"/>
      <c r="BA528" s="219"/>
      <c r="BB528" s="219"/>
      <c r="BC528" s="219"/>
      <c r="BD528" s="219"/>
      <c r="BE528" s="219"/>
      <c r="BF528" s="219"/>
      <c r="BG528" s="219"/>
      <c r="BH528" s="219"/>
      <c r="BI528" s="219"/>
      <c r="BJ528" s="219"/>
      <c r="BK528" s="219"/>
      <c r="BL528" s="219"/>
      <c r="BM528" s="219"/>
      <c r="BN528" s="219"/>
      <c r="BO528" s="219"/>
      <c r="BP528" s="219"/>
      <c r="BQ528" s="219"/>
      <c r="BR528" s="219"/>
      <c r="BS528" s="219"/>
      <c r="BT528" s="219"/>
      <c r="BU528" s="219"/>
      <c r="BV528" s="219"/>
      <c r="BW528" s="219"/>
      <c r="BX528" s="47"/>
      <c r="BY528" s="47"/>
      <c r="BZ528" s="47"/>
      <c r="CA528" s="47"/>
      <c r="CB528" s="47"/>
      <c r="CC528" s="47"/>
      <c r="CD528" s="47"/>
      <c r="CE528" s="47"/>
      <c r="CF528" s="47"/>
      <c r="CG528" s="47"/>
      <c r="CH528" s="47"/>
      <c r="CI528" s="47"/>
      <c r="CJ528" s="47"/>
      <c r="CK528" s="47"/>
      <c r="CL528" s="47"/>
      <c r="CM528" s="47"/>
      <c r="CN528" s="47"/>
      <c r="CO528" s="47"/>
      <c r="CP528" s="47"/>
      <c r="CQ528" s="47"/>
      <c r="CR528" s="47"/>
      <c r="CS528" s="47"/>
      <c r="CT528" s="47"/>
      <c r="CU528" s="47"/>
      <c r="CV528" s="47"/>
      <c r="CW528" s="47"/>
      <c r="CX528" s="47"/>
      <c r="CY528" s="47"/>
      <c r="CZ528" s="47"/>
      <c r="DA528" s="47"/>
      <c r="DB528" s="47"/>
      <c r="DC528" s="47"/>
      <c r="DD528" s="47"/>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c r="FE528" s="2"/>
      <c r="FF528" s="2"/>
      <c r="FG528" s="2"/>
      <c r="FH528" s="2"/>
      <c r="FI528" s="2"/>
      <c r="FJ528" s="2"/>
      <c r="FK528" s="2"/>
      <c r="FL528" s="2"/>
      <c r="FM528" s="2"/>
      <c r="FN528" s="2"/>
      <c r="FO528" s="2"/>
      <c r="FP528" s="2"/>
      <c r="FQ528" s="2"/>
      <c r="FR528" s="2"/>
      <c r="FS528" s="2"/>
      <c r="FT528" s="2"/>
      <c r="FU528" s="2"/>
      <c r="FV528" s="2"/>
      <c r="FW528" s="2"/>
      <c r="FX528" s="2"/>
      <c r="FY528" s="2"/>
      <c r="FZ528" s="2"/>
      <c r="GA528" s="2"/>
      <c r="GB528" s="2"/>
      <c r="GC528" s="2"/>
      <c r="GD528" s="2"/>
      <c r="GE528" s="2"/>
      <c r="GF528" s="2"/>
      <c r="GG528" s="2"/>
      <c r="GH528" s="2"/>
      <c r="GI528" s="2"/>
      <c r="GJ528" s="2"/>
      <c r="GK528" s="2"/>
      <c r="GL528" s="2"/>
      <c r="GM528" s="2"/>
      <c r="GN528" s="2"/>
      <c r="GO528" s="2"/>
      <c r="GP528" s="2"/>
      <c r="GQ528" s="2"/>
      <c r="GR528" s="2"/>
    </row>
    <row r="529" spans="1:173" ht="27.95" customHeight="1" x14ac:dyDescent="0.2">
      <c r="A529" s="326"/>
      <c r="B529" s="175" t="s">
        <v>218</v>
      </c>
      <c r="C529" s="128" t="s">
        <v>395</v>
      </c>
      <c r="D529" s="649"/>
      <c r="E529" s="650"/>
      <c r="F529" s="649"/>
      <c r="G529" s="650"/>
      <c r="H529" s="649"/>
      <c r="I529" s="650"/>
      <c r="J529" s="649"/>
      <c r="K529" s="650"/>
      <c r="L529" s="649"/>
      <c r="M529" s="650"/>
      <c r="N529" s="649"/>
      <c r="O529" s="650"/>
      <c r="P529" s="649"/>
      <c r="Q529" s="650"/>
      <c r="R529" s="649"/>
      <c r="S529" s="650"/>
      <c r="T529" s="649"/>
      <c r="U529" s="650"/>
      <c r="V529" s="649"/>
      <c r="W529" s="650"/>
      <c r="X529" s="90"/>
      <c r="Y529" s="535">
        <f>IF(OR(D529="s",F529="s",H529="s",J529="s",L529="s",N529="s",P529="s",R529="s",T529="s",V529="s"), 0, IF(OR(D529="a",F529="a",H529="a",J529="a",L529="a",N529="a",P529="a",R529="a",T529="a",V529="a"),Z529,0))</f>
        <v>0</v>
      </c>
      <c r="Z529" s="333">
        <v>30</v>
      </c>
      <c r="AA529" s="207">
        <f>IF((COUNTIF(D529:W529,"a")+COUNTIF(D529:W529,"s"))&gt;0,IF(OR((COUNTIF(D531:W531,"a")+COUNTIF(D531:W531,"s")),(COUNTIF(D532:W532,"a")+COUNTIF(D532:W532,"s")),(COUNTIF(D533:W533,"a")+COUNTIF(D533:W533,"s"))),0,COUNTIF(D529:W529,"a")+COUNTIF(D529:W529,"s")),COUNTIF(D529:W529,"a")+COUNTIF(D529:W529,"s"))</f>
        <v>0</v>
      </c>
      <c r="AB529" s="28"/>
      <c r="AD529" s="228"/>
      <c r="BX529" s="47"/>
      <c r="BY529" s="47"/>
      <c r="BZ529" s="47"/>
      <c r="CA529" s="47"/>
      <c r="CB529" s="47"/>
      <c r="CC529" s="47"/>
      <c r="CD529" s="47"/>
      <c r="CE529" s="47"/>
      <c r="CF529" s="47"/>
      <c r="CG529" s="47"/>
      <c r="CH529" s="47"/>
      <c r="CI529" s="47"/>
      <c r="CJ529" s="47"/>
      <c r="CK529" s="47"/>
      <c r="CL529" s="47"/>
      <c r="CM529" s="47"/>
      <c r="CN529" s="47"/>
      <c r="CO529" s="47"/>
      <c r="CP529" s="47"/>
      <c r="CQ529" s="47"/>
      <c r="CR529" s="47"/>
      <c r="CS529" s="47"/>
      <c r="CT529" s="47"/>
      <c r="CU529" s="47"/>
      <c r="CV529" s="47"/>
      <c r="CW529" s="47"/>
      <c r="CX529" s="47"/>
      <c r="CY529" s="47"/>
      <c r="CZ529" s="47"/>
      <c r="DA529" s="47"/>
      <c r="DB529" s="47"/>
      <c r="DC529" s="47"/>
      <c r="DD529" s="47"/>
    </row>
    <row r="530" spans="1:173" ht="27.95" customHeight="1" x14ac:dyDescent="0.2">
      <c r="A530" s="326"/>
      <c r="B530" s="186"/>
      <c r="C530" s="147" t="s">
        <v>374</v>
      </c>
      <c r="D530" s="691"/>
      <c r="E530" s="692"/>
      <c r="F530" s="783"/>
      <c r="G530" s="783"/>
      <c r="H530" s="783"/>
      <c r="I530" s="783"/>
      <c r="J530" s="783"/>
      <c r="K530" s="783"/>
      <c r="L530" s="783"/>
      <c r="M530" s="783"/>
      <c r="N530" s="783"/>
      <c r="O530" s="783"/>
      <c r="P530" s="783"/>
      <c r="Q530" s="783"/>
      <c r="R530" s="783"/>
      <c r="S530" s="783"/>
      <c r="T530" s="783"/>
      <c r="U530" s="783"/>
      <c r="V530" s="783"/>
      <c r="W530" s="783"/>
      <c r="X530" s="783"/>
      <c r="Y530" s="783"/>
      <c r="Z530" s="784"/>
      <c r="AD530" s="228"/>
      <c r="BX530" s="47"/>
      <c r="BY530" s="47"/>
      <c r="BZ530" s="47"/>
      <c r="CA530" s="47"/>
      <c r="CB530" s="47"/>
      <c r="CC530" s="47"/>
      <c r="CD530" s="47"/>
      <c r="CE530" s="47"/>
      <c r="CF530" s="47"/>
      <c r="CG530" s="47"/>
      <c r="CH530" s="47"/>
      <c r="CI530" s="47"/>
      <c r="CJ530" s="47"/>
      <c r="CK530" s="47"/>
      <c r="CL530" s="47"/>
      <c r="CM530" s="47"/>
      <c r="CN530" s="47"/>
      <c r="CO530" s="47"/>
      <c r="CP530" s="47"/>
      <c r="CQ530" s="47"/>
      <c r="CR530" s="47"/>
      <c r="CS530" s="47"/>
      <c r="CT530" s="47"/>
      <c r="CU530" s="47"/>
      <c r="CV530" s="47"/>
      <c r="CW530" s="47"/>
      <c r="CX530" s="47"/>
      <c r="CY530" s="47"/>
      <c r="CZ530" s="47"/>
      <c r="DA530" s="47"/>
      <c r="DB530" s="47"/>
      <c r="DC530" s="47"/>
      <c r="DD530" s="47"/>
    </row>
    <row r="531" spans="1:173" ht="27.95" customHeight="1" x14ac:dyDescent="0.2">
      <c r="A531" s="326"/>
      <c r="B531" s="176" t="s">
        <v>219</v>
      </c>
      <c r="C531" s="132" t="s">
        <v>396</v>
      </c>
      <c r="D531" s="606"/>
      <c r="E531" s="607"/>
      <c r="F531" s="606"/>
      <c r="G531" s="607"/>
      <c r="H531" s="606"/>
      <c r="I531" s="607"/>
      <c r="J531" s="606"/>
      <c r="K531" s="607"/>
      <c r="L531" s="606"/>
      <c r="M531" s="607"/>
      <c r="N531" s="606"/>
      <c r="O531" s="607"/>
      <c r="P531" s="606"/>
      <c r="Q531" s="607"/>
      <c r="R531" s="606"/>
      <c r="S531" s="607"/>
      <c r="T531" s="606"/>
      <c r="U531" s="607"/>
      <c r="V531" s="606"/>
      <c r="W531" s="607"/>
      <c r="X531" s="90"/>
      <c r="Y531" s="95">
        <f>IF(OR(D531="s",F531="s",H531="s",J531="s",L531="s",N531="s",P531="s",R531="s",T531="s",V531="s"), 0, IF(OR(D531="a",F531="a",H531="a",J531="a",L531="a",N531="a",P531="a",R531="a",T531="a",V531="a"),Z531,0))</f>
        <v>0</v>
      </c>
      <c r="Z531" s="333">
        <v>10</v>
      </c>
      <c r="AA531" s="207">
        <f>IF((COUNTIF(D531:W531,"a")+COUNTIF(D531:W531,"s"))&gt;0,IF((COUNTIF(D529:W529,"a")+COUNTIF(D529:W529,"s"))&gt;0,0,COUNTIF(D531:W531,"a")+COUNTIF(D531:W531,"s")), COUNTIF(D531:W531,"a")+COUNTIF(D531:W531,"s"))</f>
        <v>0</v>
      </c>
      <c r="AB531" s="28"/>
      <c r="AD531" s="228"/>
      <c r="BX531" s="47"/>
      <c r="BY531" s="47"/>
      <c r="BZ531" s="47"/>
      <c r="CA531" s="47"/>
      <c r="CB531" s="47"/>
      <c r="CC531" s="47"/>
      <c r="CD531" s="47"/>
      <c r="CE531" s="47"/>
      <c r="CF531" s="47"/>
      <c r="CG531" s="47"/>
      <c r="CH531" s="47"/>
      <c r="CI531" s="47"/>
      <c r="CJ531" s="47"/>
      <c r="CK531" s="47"/>
      <c r="CL531" s="47"/>
      <c r="CM531" s="47"/>
      <c r="CN531" s="47"/>
      <c r="CO531" s="47"/>
      <c r="CP531" s="47"/>
      <c r="CQ531" s="47"/>
      <c r="CR531" s="47"/>
      <c r="CS531" s="47"/>
      <c r="CT531" s="47"/>
      <c r="CU531" s="47"/>
      <c r="CV531" s="47"/>
      <c r="CW531" s="47"/>
      <c r="CX531" s="47"/>
      <c r="CY531" s="47"/>
      <c r="CZ531" s="47"/>
      <c r="DA531" s="47"/>
      <c r="DB531" s="47"/>
      <c r="DC531" s="47"/>
      <c r="DD531" s="47"/>
    </row>
    <row r="532" spans="1:173" ht="27.95" customHeight="1" x14ac:dyDescent="0.2">
      <c r="A532" s="326"/>
      <c r="B532" s="176" t="s">
        <v>220</v>
      </c>
      <c r="C532" s="132" t="s">
        <v>517</v>
      </c>
      <c r="D532" s="606"/>
      <c r="E532" s="607"/>
      <c r="F532" s="606"/>
      <c r="G532" s="607"/>
      <c r="H532" s="606"/>
      <c r="I532" s="607"/>
      <c r="J532" s="606"/>
      <c r="K532" s="607"/>
      <c r="L532" s="606"/>
      <c r="M532" s="607"/>
      <c r="N532" s="606"/>
      <c r="O532" s="607"/>
      <c r="P532" s="606"/>
      <c r="Q532" s="607"/>
      <c r="R532" s="606"/>
      <c r="S532" s="607"/>
      <c r="T532" s="606"/>
      <c r="U532" s="607"/>
      <c r="V532" s="606"/>
      <c r="W532" s="607"/>
      <c r="X532" s="90"/>
      <c r="Y532" s="95">
        <f>IF(OR(D532="s",F532="s",H532="s",J532="s",L532="s",N532="s",P532="s",R532="s",T532="s",V532="s"), 0, IF(OR(D532="a",F532="a",H532="a",J532="a",L532="a",N532="a",P532="a",R532="a",T532="a",V532="a"),Z532,0))</f>
        <v>0</v>
      </c>
      <c r="Z532" s="330">
        <v>10</v>
      </c>
      <c r="AA532" s="207">
        <f>IF((COUNTIF(D532:W532,"a")+COUNTIF(D532:W532,"s"))&gt;0,IF((COUNTIF(D529:W529,"a")+COUNTIF(D529:W529,"s"))&gt;0,0,COUNTIF(D532:W532,"a")+COUNTIF(D532:W532,"s")), COUNTIF(D532:W532,"a")+COUNTIF(D532:W532,"s"))</f>
        <v>0</v>
      </c>
      <c r="AB532" s="28"/>
      <c r="AD532" s="228"/>
      <c r="BX532" s="47"/>
      <c r="BY532" s="47"/>
      <c r="BZ532" s="47"/>
      <c r="CA532" s="47"/>
      <c r="CB532" s="47"/>
      <c r="CC532" s="47"/>
      <c r="CD532" s="47"/>
      <c r="CE532" s="47"/>
      <c r="CF532" s="47"/>
      <c r="CG532" s="47"/>
      <c r="CH532" s="47"/>
      <c r="CI532" s="47"/>
      <c r="CJ532" s="47"/>
      <c r="CK532" s="47"/>
      <c r="CL532" s="47"/>
      <c r="CM532" s="47"/>
      <c r="CN532" s="47"/>
      <c r="CO532" s="47"/>
      <c r="CP532" s="47"/>
      <c r="CQ532" s="47"/>
      <c r="CR532" s="47"/>
      <c r="CS532" s="47"/>
      <c r="CT532" s="47"/>
      <c r="CU532" s="47"/>
      <c r="CV532" s="47"/>
      <c r="CW532" s="47"/>
      <c r="CX532" s="47"/>
      <c r="CY532" s="47"/>
      <c r="CZ532" s="47"/>
      <c r="DA532" s="47"/>
      <c r="DB532" s="47"/>
      <c r="DC532" s="47"/>
      <c r="DD532" s="47"/>
    </row>
    <row r="533" spans="1:173" ht="27.95" customHeight="1" thickBot="1" x14ac:dyDescent="0.25">
      <c r="A533" s="326"/>
      <c r="B533" s="176" t="s">
        <v>221</v>
      </c>
      <c r="C533" s="132" t="s">
        <v>499</v>
      </c>
      <c r="D533" s="563"/>
      <c r="E533" s="568"/>
      <c r="F533" s="563"/>
      <c r="G533" s="568"/>
      <c r="H533" s="563"/>
      <c r="I533" s="568"/>
      <c r="J533" s="563"/>
      <c r="K533" s="568"/>
      <c r="L533" s="563"/>
      <c r="M533" s="568"/>
      <c r="N533" s="563"/>
      <c r="O533" s="568"/>
      <c r="P533" s="563"/>
      <c r="Q533" s="568"/>
      <c r="R533" s="563"/>
      <c r="S533" s="568"/>
      <c r="T533" s="563"/>
      <c r="U533" s="568"/>
      <c r="V533" s="563"/>
      <c r="W533" s="568"/>
      <c r="X533" s="90"/>
      <c r="Y533" s="95">
        <f>IF(OR(D533="s",F533="s",H533="s",J533="s",L533="s",N533="s",P533="s",R533="s",T533="s",V533="s"), 0, IF(OR(D533="a",F533="a",H533="a",J533="a",L533="a",N533="a",P533="a",R533="a",T533="a",V533="a"),Z533,0))</f>
        <v>0</v>
      </c>
      <c r="Z533" s="334">
        <v>10</v>
      </c>
      <c r="AA533" s="207">
        <f>IF((COUNTIF(D533:W533,"a")+COUNTIF(D533:W533,"s"))&gt;0,IF((COUNTIF(D529:W529,"a")+COUNTIF(D529:W529,"s"))&gt;0,0,COUNTIF(D533:W533,"a")+COUNTIF(D533:W533,"s")), COUNTIF(D533:W533,"a")+COUNTIF(D533:W533,"s"))</f>
        <v>0</v>
      </c>
      <c r="AB533" s="28"/>
      <c r="AD533" s="228"/>
      <c r="BX533" s="47"/>
      <c r="BY533" s="47"/>
      <c r="BZ533" s="47"/>
      <c r="CA533" s="47"/>
      <c r="CB533" s="47"/>
      <c r="CC533" s="47"/>
      <c r="CD533" s="47"/>
      <c r="CE533" s="47"/>
      <c r="CF533" s="47"/>
      <c r="CG533" s="47"/>
      <c r="CH533" s="47"/>
      <c r="CI533" s="47"/>
      <c r="CJ533" s="47"/>
      <c r="CK533" s="47"/>
      <c r="CL533" s="47"/>
      <c r="CM533" s="47"/>
      <c r="CN533" s="47"/>
      <c r="CO533" s="47"/>
      <c r="CP533" s="47"/>
      <c r="CQ533" s="47"/>
      <c r="CR533" s="47"/>
      <c r="CS533" s="47"/>
      <c r="CT533" s="47"/>
      <c r="CU533" s="47"/>
      <c r="CV533" s="47"/>
      <c r="CW533" s="47"/>
      <c r="CX533" s="47"/>
      <c r="CY533" s="47"/>
      <c r="CZ533" s="47"/>
      <c r="DA533" s="47"/>
      <c r="DB533" s="47"/>
      <c r="DC533" s="47"/>
      <c r="DD533" s="47"/>
    </row>
    <row r="534" spans="1:173" ht="21" customHeight="1" thickTop="1" thickBot="1" x14ac:dyDescent="0.25">
      <c r="A534" s="326"/>
      <c r="B534" s="77"/>
      <c r="C534" s="109"/>
      <c r="D534" s="629" t="s">
        <v>436</v>
      </c>
      <c r="E534" s="641"/>
      <c r="F534" s="641"/>
      <c r="G534" s="641"/>
      <c r="H534" s="641"/>
      <c r="I534" s="641"/>
      <c r="J534" s="641"/>
      <c r="K534" s="641"/>
      <c r="L534" s="641"/>
      <c r="M534" s="641"/>
      <c r="N534" s="641"/>
      <c r="O534" s="641"/>
      <c r="P534" s="641"/>
      <c r="Q534" s="641"/>
      <c r="R534" s="641"/>
      <c r="S534" s="641"/>
      <c r="T534" s="641"/>
      <c r="U534" s="641"/>
      <c r="V534" s="641"/>
      <c r="W534" s="641"/>
      <c r="X534" s="642"/>
      <c r="Y534" s="157">
        <f>SUM(Y529:Y533)</f>
        <v>0</v>
      </c>
      <c r="Z534" s="341">
        <f>Z529</f>
        <v>30</v>
      </c>
      <c r="AD534" s="228"/>
      <c r="BX534" s="47"/>
      <c r="BY534" s="47"/>
      <c r="BZ534" s="47"/>
      <c r="CA534" s="47"/>
      <c r="CB534" s="47"/>
      <c r="CC534" s="47"/>
      <c r="CD534" s="47"/>
      <c r="CE534" s="47"/>
      <c r="CF534" s="47"/>
      <c r="CG534" s="47"/>
      <c r="CH534" s="47"/>
      <c r="CI534" s="47"/>
      <c r="CJ534" s="47"/>
      <c r="CK534" s="47"/>
      <c r="CL534" s="47"/>
      <c r="CM534" s="47"/>
      <c r="CN534" s="47"/>
      <c r="CO534" s="47"/>
      <c r="CP534" s="47"/>
      <c r="CQ534" s="47"/>
      <c r="CR534" s="47"/>
      <c r="CS534" s="47"/>
      <c r="CT534" s="47"/>
      <c r="CU534" s="47"/>
      <c r="CV534" s="47"/>
      <c r="CW534" s="47"/>
      <c r="CX534" s="47"/>
      <c r="CY534" s="47"/>
      <c r="CZ534" s="47"/>
      <c r="DA534" s="47"/>
      <c r="DB534" s="47"/>
      <c r="DC534" s="47"/>
      <c r="DD534" s="47"/>
    </row>
    <row r="535" spans="1:173" ht="21" customHeight="1" thickBot="1" x14ac:dyDescent="0.25">
      <c r="A535" s="326"/>
      <c r="B535" s="78"/>
      <c r="C535" s="110"/>
      <c r="D535" s="632"/>
      <c r="E535" s="633"/>
      <c r="F535" s="788">
        <v>0</v>
      </c>
      <c r="G535" s="667"/>
      <c r="H535" s="667"/>
      <c r="I535" s="667"/>
      <c r="J535" s="667"/>
      <c r="K535" s="667"/>
      <c r="L535" s="667"/>
      <c r="M535" s="667"/>
      <c r="N535" s="667"/>
      <c r="O535" s="667"/>
      <c r="P535" s="667"/>
      <c r="Q535" s="667"/>
      <c r="R535" s="667"/>
      <c r="S535" s="667"/>
      <c r="T535" s="667"/>
      <c r="U535" s="667"/>
      <c r="V535" s="667"/>
      <c r="W535" s="667"/>
      <c r="X535" s="667"/>
      <c r="Y535" s="667"/>
      <c r="Z535" s="668"/>
      <c r="AD535" s="228"/>
      <c r="BX535" s="47"/>
      <c r="BY535" s="47"/>
      <c r="BZ535" s="47"/>
      <c r="CA535" s="47"/>
      <c r="CB535" s="47"/>
      <c r="CC535" s="47"/>
      <c r="CD535" s="47"/>
      <c r="CE535" s="47"/>
      <c r="CF535" s="47"/>
      <c r="CG535" s="47"/>
      <c r="CH535" s="47"/>
      <c r="CI535" s="47"/>
      <c r="CJ535" s="47"/>
      <c r="CK535" s="47"/>
      <c r="CL535" s="47"/>
      <c r="CM535" s="47"/>
      <c r="CN535" s="47"/>
      <c r="CO535" s="47"/>
      <c r="CP535" s="47"/>
      <c r="CQ535" s="47"/>
      <c r="CR535" s="47"/>
      <c r="CS535" s="47"/>
      <c r="CT535" s="47"/>
      <c r="CU535" s="47"/>
      <c r="CV535" s="47"/>
      <c r="CW535" s="47"/>
      <c r="CX535" s="47"/>
      <c r="CY535" s="47"/>
      <c r="CZ535" s="47"/>
      <c r="DA535" s="47"/>
      <c r="DB535" s="47"/>
      <c r="DC535" s="47"/>
      <c r="DD535" s="47"/>
    </row>
    <row r="536" spans="1:173" s="84" customFormat="1" ht="30" customHeight="1" thickBot="1" x14ac:dyDescent="0.25">
      <c r="A536" s="326"/>
      <c r="B536" s="178" t="s">
        <v>420</v>
      </c>
      <c r="C536" s="121" t="s">
        <v>599</v>
      </c>
      <c r="D536" s="8"/>
      <c r="E536" s="7"/>
      <c r="F536" s="8"/>
      <c r="G536" s="9"/>
      <c r="H536" s="12" t="s">
        <v>435</v>
      </c>
      <c r="I536" s="7"/>
      <c r="J536" s="81"/>
      <c r="K536" s="9"/>
      <c r="L536" s="12" t="s">
        <v>435</v>
      </c>
      <c r="M536" s="7"/>
      <c r="N536" s="8"/>
      <c r="O536" s="9"/>
      <c r="P536" s="6"/>
      <c r="Q536" s="7"/>
      <c r="R536" s="8"/>
      <c r="S536" s="9"/>
      <c r="T536" s="6"/>
      <c r="U536" s="7"/>
      <c r="V536" s="8"/>
      <c r="W536" s="9"/>
      <c r="X536" s="13"/>
      <c r="Y536" s="13"/>
      <c r="Z536" s="332"/>
      <c r="AA536" s="39"/>
      <c r="AB536" s="47"/>
      <c r="AC536" s="219"/>
      <c r="AD536" s="389"/>
      <c r="AE536" s="219"/>
      <c r="AF536" s="219"/>
      <c r="AG536" s="219"/>
      <c r="AH536" s="219"/>
      <c r="AI536" s="219"/>
      <c r="AJ536" s="219"/>
      <c r="AK536" s="219"/>
      <c r="AL536" s="219"/>
      <c r="AM536" s="219"/>
      <c r="AN536" s="219"/>
      <c r="AO536" s="219"/>
      <c r="AP536" s="219"/>
      <c r="AQ536" s="219"/>
      <c r="AR536" s="219"/>
      <c r="AS536" s="219"/>
      <c r="AT536" s="219"/>
      <c r="AU536" s="219"/>
      <c r="AV536" s="219"/>
      <c r="AW536" s="219"/>
      <c r="AX536" s="219"/>
      <c r="AY536" s="219"/>
      <c r="AZ536" s="219"/>
      <c r="BA536" s="219"/>
      <c r="BB536" s="219"/>
      <c r="BC536" s="219"/>
      <c r="BD536" s="219"/>
      <c r="BE536" s="219"/>
      <c r="BF536" s="219"/>
      <c r="BG536" s="219"/>
      <c r="BH536" s="219"/>
      <c r="BI536" s="219"/>
      <c r="BJ536" s="219"/>
      <c r="BK536" s="219"/>
      <c r="BL536" s="219"/>
      <c r="BM536" s="219"/>
      <c r="BN536" s="219"/>
      <c r="BO536" s="219"/>
      <c r="BP536" s="219"/>
      <c r="BQ536" s="219"/>
      <c r="BR536" s="219"/>
      <c r="BS536" s="219"/>
      <c r="BT536" s="219"/>
      <c r="BU536" s="219"/>
      <c r="BV536" s="219"/>
      <c r="BW536" s="219"/>
      <c r="BX536" s="219"/>
      <c r="BY536" s="219"/>
      <c r="BZ536" s="219"/>
      <c r="CA536" s="219"/>
      <c r="CB536" s="219"/>
      <c r="CC536" s="219"/>
      <c r="CD536" s="219"/>
      <c r="CE536" s="219"/>
      <c r="CF536" s="219"/>
      <c r="CG536" s="47"/>
      <c r="CH536" s="47"/>
      <c r="CI536" s="47"/>
      <c r="CJ536" s="47"/>
      <c r="CK536" s="47"/>
      <c r="CL536" s="47"/>
      <c r="CM536" s="47"/>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c r="FE536" s="2"/>
      <c r="FF536" s="2"/>
      <c r="FG536" s="2"/>
      <c r="FH536" s="2"/>
      <c r="FI536" s="2"/>
      <c r="FJ536" s="2"/>
      <c r="FK536" s="2"/>
      <c r="FL536" s="2"/>
      <c r="FM536" s="2"/>
      <c r="FN536" s="2"/>
      <c r="FO536" s="2"/>
      <c r="FP536" s="2"/>
      <c r="FQ536" s="2"/>
    </row>
    <row r="537" spans="1:173" ht="45" customHeight="1" x14ac:dyDescent="0.2">
      <c r="A537" s="326"/>
      <c r="B537" s="175" t="s">
        <v>421</v>
      </c>
      <c r="C537" s="397" t="s">
        <v>600</v>
      </c>
      <c r="D537" s="737"/>
      <c r="E537" s="738"/>
      <c r="F537" s="737"/>
      <c r="G537" s="738"/>
      <c r="H537" s="737"/>
      <c r="I537" s="738"/>
      <c r="J537" s="737"/>
      <c r="K537" s="738"/>
      <c r="L537" s="737"/>
      <c r="M537" s="738"/>
      <c r="N537" s="737"/>
      <c r="O537" s="738"/>
      <c r="P537" s="737"/>
      <c r="Q537" s="738"/>
      <c r="R537" s="737"/>
      <c r="S537" s="738"/>
      <c r="T537" s="737"/>
      <c r="U537" s="738"/>
      <c r="V537" s="737"/>
      <c r="W537" s="738"/>
      <c r="X537" s="90"/>
      <c r="Y537" s="538">
        <f t="shared" ref="Y537:Y543" si="72">IF(OR(D537="s",F537="s",H537="s",J537="s",L537="s",N537="s",P537="s",R537="s",T537="s",V537="s"), 0, IF(OR(D537="a",F537="a",H537="a",J537="a",L537="a",N537="a",P537="a",R537="a",T537="a",V537="a"),Z537,0))</f>
        <v>0</v>
      </c>
      <c r="Z537" s="333">
        <v>10</v>
      </c>
      <c r="AA537" s="39">
        <f t="shared" ref="AA537:AA543" si="73">COUNTIF(D537:W537,"a")+COUNTIF(D537:W537,"s")</f>
        <v>0</v>
      </c>
      <c r="AB537" s="388"/>
      <c r="AD537" s="389"/>
      <c r="BX537" s="219"/>
      <c r="BY537" s="219"/>
      <c r="BZ537" s="219"/>
      <c r="CA537" s="219"/>
      <c r="CB537" s="219"/>
      <c r="CC537" s="219"/>
      <c r="CD537" s="219"/>
      <c r="CE537" s="219"/>
      <c r="CF537" s="219"/>
      <c r="CG537" s="47"/>
      <c r="CH537" s="47"/>
      <c r="CI537" s="47"/>
      <c r="CJ537" s="47"/>
      <c r="CK537" s="47"/>
      <c r="CL537" s="47"/>
      <c r="CM537" s="47"/>
    </row>
    <row r="538" spans="1:173" ht="45" customHeight="1" x14ac:dyDescent="0.2">
      <c r="A538" s="326"/>
      <c r="B538" s="176" t="s">
        <v>601</v>
      </c>
      <c r="C538" s="398" t="s">
        <v>602</v>
      </c>
      <c r="D538" s="735"/>
      <c r="E538" s="736"/>
      <c r="F538" s="735"/>
      <c r="G538" s="736"/>
      <c r="H538" s="735"/>
      <c r="I538" s="736"/>
      <c r="J538" s="735"/>
      <c r="K538" s="736"/>
      <c r="L538" s="735"/>
      <c r="M538" s="736"/>
      <c r="N538" s="735"/>
      <c r="O538" s="736"/>
      <c r="P538" s="735"/>
      <c r="Q538" s="736"/>
      <c r="R538" s="735"/>
      <c r="S538" s="736"/>
      <c r="T538" s="735"/>
      <c r="U538" s="736"/>
      <c r="V538" s="735"/>
      <c r="W538" s="736"/>
      <c r="X538" s="90"/>
      <c r="Y538" s="169">
        <f t="shared" si="72"/>
        <v>0</v>
      </c>
      <c r="Z538" s="330">
        <v>10</v>
      </c>
      <c r="AA538" s="39">
        <f t="shared" si="73"/>
        <v>0</v>
      </c>
      <c r="AB538" s="388"/>
      <c r="AD538" s="389"/>
      <c r="BX538" s="219"/>
      <c r="BY538" s="219"/>
      <c r="BZ538" s="219"/>
      <c r="CA538" s="219"/>
      <c r="CB538" s="219"/>
      <c r="CC538" s="219"/>
      <c r="CD538" s="219"/>
      <c r="CE538" s="219"/>
      <c r="CF538" s="219"/>
      <c r="CG538" s="47"/>
      <c r="CH538" s="47"/>
      <c r="CI538" s="47"/>
      <c r="CJ538" s="47"/>
      <c r="CK538" s="47"/>
      <c r="CL538" s="47"/>
      <c r="CM538" s="47"/>
    </row>
    <row r="539" spans="1:173" ht="45" customHeight="1" x14ac:dyDescent="0.2">
      <c r="A539" s="326"/>
      <c r="B539" s="176" t="s">
        <v>422</v>
      </c>
      <c r="C539" s="398" t="s">
        <v>603</v>
      </c>
      <c r="D539" s="735"/>
      <c r="E539" s="736"/>
      <c r="F539" s="735"/>
      <c r="G539" s="736"/>
      <c r="H539" s="735"/>
      <c r="I539" s="736"/>
      <c r="J539" s="735"/>
      <c r="K539" s="736"/>
      <c r="L539" s="735"/>
      <c r="M539" s="736"/>
      <c r="N539" s="735"/>
      <c r="O539" s="736"/>
      <c r="P539" s="735"/>
      <c r="Q539" s="736"/>
      <c r="R539" s="735"/>
      <c r="S539" s="736"/>
      <c r="T539" s="735"/>
      <c r="U539" s="736"/>
      <c r="V539" s="735"/>
      <c r="W539" s="736"/>
      <c r="X539" s="90"/>
      <c r="Y539" s="169">
        <f t="shared" si="72"/>
        <v>0</v>
      </c>
      <c r="Z539" s="330">
        <v>10</v>
      </c>
      <c r="AA539" s="39">
        <f t="shared" si="73"/>
        <v>0</v>
      </c>
      <c r="AB539" s="388"/>
      <c r="AD539" s="389" t="s">
        <v>205</v>
      </c>
      <c r="BX539" s="219"/>
      <c r="BY539" s="219"/>
      <c r="BZ539" s="219"/>
      <c r="CA539" s="219"/>
      <c r="CB539" s="219"/>
      <c r="CC539" s="219"/>
      <c r="CD539" s="219"/>
      <c r="CE539" s="219"/>
      <c r="CF539" s="219"/>
      <c r="CG539" s="47"/>
      <c r="CH539" s="47"/>
      <c r="CI539" s="47"/>
      <c r="CJ539" s="47"/>
      <c r="CK539" s="47"/>
      <c r="CL539" s="47"/>
      <c r="CM539" s="47"/>
    </row>
    <row r="540" spans="1:173" ht="45" customHeight="1" x14ac:dyDescent="0.2">
      <c r="A540" s="326"/>
      <c r="B540" s="176" t="s">
        <v>608</v>
      </c>
      <c r="C540" s="398" t="s">
        <v>605</v>
      </c>
      <c r="D540" s="735"/>
      <c r="E540" s="736"/>
      <c r="F540" s="735"/>
      <c r="G540" s="736"/>
      <c r="H540" s="735"/>
      <c r="I540" s="736"/>
      <c r="J540" s="735"/>
      <c r="K540" s="736"/>
      <c r="L540" s="735"/>
      <c r="M540" s="736"/>
      <c r="N540" s="735"/>
      <c r="O540" s="736"/>
      <c r="P540" s="735"/>
      <c r="Q540" s="736"/>
      <c r="R540" s="735"/>
      <c r="S540" s="736"/>
      <c r="T540" s="735"/>
      <c r="U540" s="736"/>
      <c r="V540" s="735"/>
      <c r="W540" s="736"/>
      <c r="X540" s="90"/>
      <c r="Y540" s="169">
        <f t="shared" si="72"/>
        <v>0</v>
      </c>
      <c r="Z540" s="330">
        <v>10</v>
      </c>
      <c r="AA540" s="39">
        <f t="shared" si="73"/>
        <v>0</v>
      </c>
      <c r="AB540" s="388"/>
      <c r="AD540" s="389" t="s">
        <v>205</v>
      </c>
      <c r="BX540" s="219"/>
      <c r="BY540" s="219"/>
      <c r="BZ540" s="219"/>
      <c r="CA540" s="219"/>
      <c r="CB540" s="219"/>
      <c r="CC540" s="219"/>
      <c r="CD540" s="219"/>
      <c r="CE540" s="219"/>
      <c r="CF540" s="219"/>
      <c r="CG540" s="47"/>
      <c r="CH540" s="47"/>
      <c r="CI540" s="47"/>
      <c r="CJ540" s="47"/>
      <c r="CK540" s="47"/>
      <c r="CL540" s="47"/>
      <c r="CM540" s="47"/>
    </row>
    <row r="541" spans="1:173" ht="45" customHeight="1" x14ac:dyDescent="0.2">
      <c r="A541" s="326"/>
      <c r="B541" s="176" t="s">
        <v>424</v>
      </c>
      <c r="C541" s="398" t="s">
        <v>606</v>
      </c>
      <c r="D541" s="735"/>
      <c r="E541" s="736"/>
      <c r="F541" s="735"/>
      <c r="G541" s="736"/>
      <c r="H541" s="735"/>
      <c r="I541" s="736"/>
      <c r="J541" s="735"/>
      <c r="K541" s="736"/>
      <c r="L541" s="735"/>
      <c r="M541" s="736"/>
      <c r="N541" s="735"/>
      <c r="O541" s="736"/>
      <c r="P541" s="735"/>
      <c r="Q541" s="736"/>
      <c r="R541" s="735"/>
      <c r="S541" s="736"/>
      <c r="T541" s="735"/>
      <c r="U541" s="736"/>
      <c r="V541" s="735"/>
      <c r="W541" s="736"/>
      <c r="X541" s="90"/>
      <c r="Y541" s="169">
        <f t="shared" si="72"/>
        <v>0</v>
      </c>
      <c r="Z541" s="330">
        <v>10</v>
      </c>
      <c r="AA541" s="39">
        <f t="shared" si="73"/>
        <v>0</v>
      </c>
      <c r="AB541" s="388"/>
      <c r="AD541" s="389"/>
      <c r="BX541" s="219"/>
      <c r="BY541" s="219"/>
      <c r="BZ541" s="219"/>
      <c r="CA541" s="219"/>
      <c r="CB541" s="219"/>
      <c r="CC541" s="219"/>
      <c r="CD541" s="219"/>
      <c r="CE541" s="219"/>
      <c r="CF541" s="219"/>
      <c r="CG541" s="47"/>
      <c r="CH541" s="47"/>
      <c r="CI541" s="47"/>
      <c r="CJ541" s="47"/>
      <c r="CK541" s="47"/>
      <c r="CL541" s="47"/>
      <c r="CM541" s="47"/>
    </row>
    <row r="542" spans="1:173" ht="27.95" customHeight="1" x14ac:dyDescent="0.2">
      <c r="A542" s="326"/>
      <c r="B542" s="176" t="s">
        <v>423</v>
      </c>
      <c r="C542" s="398" t="s">
        <v>607</v>
      </c>
      <c r="D542" s="735"/>
      <c r="E542" s="736"/>
      <c r="F542" s="735"/>
      <c r="G542" s="736"/>
      <c r="H542" s="735"/>
      <c r="I542" s="736"/>
      <c r="J542" s="735"/>
      <c r="K542" s="736"/>
      <c r="L542" s="735"/>
      <c r="M542" s="736"/>
      <c r="N542" s="735"/>
      <c r="O542" s="736"/>
      <c r="P542" s="735"/>
      <c r="Q542" s="736"/>
      <c r="R542" s="735"/>
      <c r="S542" s="736"/>
      <c r="T542" s="735"/>
      <c r="U542" s="736"/>
      <c r="V542" s="735"/>
      <c r="W542" s="736"/>
      <c r="X542" s="90"/>
      <c r="Y542" s="169">
        <f t="shared" si="72"/>
        <v>0</v>
      </c>
      <c r="Z542" s="330">
        <v>10</v>
      </c>
      <c r="AA542" s="39">
        <f t="shared" si="73"/>
        <v>0</v>
      </c>
      <c r="AB542" s="388"/>
      <c r="AD542" s="389" t="s">
        <v>205</v>
      </c>
      <c r="BX542" s="219"/>
      <c r="BY542" s="219"/>
      <c r="BZ542" s="219"/>
      <c r="CA542" s="219"/>
      <c r="CB542" s="219"/>
      <c r="CC542" s="219"/>
      <c r="CD542" s="219"/>
      <c r="CE542" s="219"/>
      <c r="CF542" s="219"/>
      <c r="CG542" s="47"/>
      <c r="CH542" s="47"/>
      <c r="CI542" s="47"/>
      <c r="CJ542" s="47"/>
      <c r="CK542" s="47"/>
      <c r="CL542" s="47"/>
      <c r="CM542" s="47"/>
    </row>
    <row r="543" spans="1:173" ht="45" customHeight="1" x14ac:dyDescent="0.2">
      <c r="A543" s="326"/>
      <c r="B543" s="176" t="s">
        <v>610</v>
      </c>
      <c r="C543" s="398" t="s">
        <v>609</v>
      </c>
      <c r="D543" s="735"/>
      <c r="E543" s="736"/>
      <c r="F543" s="735"/>
      <c r="G543" s="736"/>
      <c r="H543" s="735"/>
      <c r="I543" s="736"/>
      <c r="J543" s="735"/>
      <c r="K543" s="736"/>
      <c r="L543" s="735"/>
      <c r="M543" s="736"/>
      <c r="N543" s="735"/>
      <c r="O543" s="736"/>
      <c r="P543" s="735"/>
      <c r="Q543" s="736"/>
      <c r="R543" s="735"/>
      <c r="S543" s="736"/>
      <c r="T543" s="735"/>
      <c r="U543" s="736"/>
      <c r="V543" s="735"/>
      <c r="W543" s="736"/>
      <c r="X543" s="90"/>
      <c r="Y543" s="169">
        <f t="shared" si="72"/>
        <v>0</v>
      </c>
      <c r="Z543" s="330">
        <v>10</v>
      </c>
      <c r="AA543" s="39">
        <f t="shared" si="73"/>
        <v>0</v>
      </c>
      <c r="AB543" s="388"/>
      <c r="AD543" s="389" t="s">
        <v>205</v>
      </c>
      <c r="BX543" s="219"/>
      <c r="BY543" s="219"/>
      <c r="BZ543" s="219"/>
      <c r="CA543" s="219"/>
      <c r="CB543" s="219"/>
      <c r="CC543" s="219"/>
      <c r="CD543" s="219"/>
      <c r="CE543" s="219"/>
      <c r="CF543" s="219"/>
      <c r="CG543" s="47"/>
      <c r="CH543" s="47"/>
      <c r="CI543" s="47"/>
      <c r="CJ543" s="47"/>
      <c r="CK543" s="47"/>
      <c r="CL543" s="47"/>
      <c r="CM543" s="47"/>
    </row>
    <row r="544" spans="1:173" ht="27.95" customHeight="1" x14ac:dyDescent="0.2">
      <c r="A544" s="326"/>
      <c r="B544" s="176" t="s">
        <v>196</v>
      </c>
      <c r="C544" s="109" t="s">
        <v>63</v>
      </c>
      <c r="D544" s="580"/>
      <c r="E544" s="581"/>
      <c r="F544" s="580"/>
      <c r="G544" s="581"/>
      <c r="H544" s="580"/>
      <c r="I544" s="581"/>
      <c r="J544" s="580"/>
      <c r="K544" s="581"/>
      <c r="L544" s="580"/>
      <c r="M544" s="581"/>
      <c r="N544" s="580"/>
      <c r="O544" s="581"/>
      <c r="P544" s="580"/>
      <c r="Q544" s="581"/>
      <c r="R544" s="580"/>
      <c r="S544" s="581"/>
      <c r="T544" s="580"/>
      <c r="U544" s="581"/>
      <c r="V544" s="580"/>
      <c r="W544" s="581"/>
      <c r="X544" s="90"/>
      <c r="Y544" s="535">
        <f>IF(OR(D544="s",F544="s",H544="s",J544="s",L544="s",N544="s",P544="s",R544="s",T544="s",V544="s"), 0, IF(OR(D544="a",F544="a",H544="a",J544="a",L544="a",N544="a",P544="a",R544="a",T544="a",V544="a"),Z544,0))</f>
        <v>0</v>
      </c>
      <c r="Z544" s="334">
        <v>10</v>
      </c>
      <c r="AA544" s="207">
        <f>COUNTIF(D544:W544,"a")+COUNTIF(D544:W544,"s")</f>
        <v>0</v>
      </c>
      <c r="AB544" s="274"/>
      <c r="AD544" s="228"/>
      <c r="BX544" s="47"/>
      <c r="BY544" s="47"/>
      <c r="BZ544" s="47"/>
      <c r="CA544" s="47"/>
      <c r="CB544" s="47"/>
      <c r="CC544" s="47"/>
      <c r="CD544" s="47"/>
      <c r="CE544" s="47"/>
      <c r="CF544" s="47"/>
      <c r="CG544" s="47"/>
      <c r="CH544" s="47"/>
      <c r="CI544" s="47"/>
      <c r="CJ544" s="47"/>
      <c r="CK544" s="47"/>
      <c r="CL544" s="47"/>
      <c r="CM544" s="47"/>
      <c r="CN544" s="47"/>
      <c r="CO544" s="47"/>
      <c r="CP544" s="47"/>
      <c r="CQ544" s="47"/>
      <c r="CR544" s="47"/>
      <c r="CS544" s="47"/>
      <c r="CT544" s="47"/>
      <c r="CU544" s="47"/>
      <c r="CV544" s="47"/>
      <c r="CW544" s="47"/>
      <c r="CX544" s="47"/>
      <c r="CY544" s="47"/>
      <c r="CZ544" s="47"/>
      <c r="DA544" s="47"/>
      <c r="DB544" s="47"/>
      <c r="DC544" s="47"/>
      <c r="DD544" s="47"/>
    </row>
    <row r="545" spans="1:200" ht="45" customHeight="1" thickBot="1" x14ac:dyDescent="0.25">
      <c r="A545" s="326"/>
      <c r="B545" s="176" t="s">
        <v>604</v>
      </c>
      <c r="C545" s="399" t="s">
        <v>611</v>
      </c>
      <c r="D545" s="735"/>
      <c r="E545" s="736"/>
      <c r="F545" s="735"/>
      <c r="G545" s="736"/>
      <c r="H545" s="735"/>
      <c r="I545" s="736"/>
      <c r="J545" s="735"/>
      <c r="K545" s="736"/>
      <c r="L545" s="735"/>
      <c r="M545" s="736"/>
      <c r="N545" s="735"/>
      <c r="O545" s="736"/>
      <c r="P545" s="735"/>
      <c r="Q545" s="736"/>
      <c r="R545" s="735"/>
      <c r="S545" s="736"/>
      <c r="T545" s="735"/>
      <c r="U545" s="736"/>
      <c r="V545" s="735"/>
      <c r="W545" s="736"/>
      <c r="X545" s="90"/>
      <c r="Y545" s="169">
        <f t="shared" ref="Y545" si="74">IF(OR(D545="s",F545="s",H545="s",J545="s",L545="s",N545="s",P545="s",R545="s",T545="s",V545="s"), 0, IF(OR(D545="a",F545="a",H545="a",J545="a",L545="a",N545="a",P545="a",R545="a",T545="a",V545="a"),Z545,0))</f>
        <v>0</v>
      </c>
      <c r="Z545" s="330">
        <v>10</v>
      </c>
      <c r="AA545" s="39">
        <f t="shared" ref="AA545" si="75">COUNTIF(D545:W545,"a")+COUNTIF(D545:W545,"s")</f>
        <v>0</v>
      </c>
      <c r="AB545" s="388"/>
      <c r="AD545" s="389"/>
      <c r="BX545" s="219"/>
      <c r="BY545" s="219"/>
      <c r="BZ545" s="219"/>
      <c r="CA545" s="219"/>
      <c r="CB545" s="219"/>
      <c r="CC545" s="219"/>
      <c r="CD545" s="219"/>
      <c r="CE545" s="219"/>
      <c r="CF545" s="219"/>
      <c r="CG545" s="47"/>
      <c r="CH545" s="47"/>
      <c r="CI545" s="47"/>
      <c r="CJ545" s="47"/>
      <c r="CK545" s="47"/>
      <c r="CL545" s="47"/>
      <c r="CM545" s="47"/>
    </row>
    <row r="546" spans="1:200" ht="21" customHeight="1" thickTop="1" thickBot="1" x14ac:dyDescent="0.25">
      <c r="A546" s="326"/>
      <c r="B546" s="78"/>
      <c r="C546" s="110"/>
      <c r="D546" s="629" t="s">
        <v>436</v>
      </c>
      <c r="E546" s="641"/>
      <c r="F546" s="641"/>
      <c r="G546" s="641"/>
      <c r="H546" s="641"/>
      <c r="I546" s="641"/>
      <c r="J546" s="641"/>
      <c r="K546" s="641"/>
      <c r="L546" s="641"/>
      <c r="M546" s="641"/>
      <c r="N546" s="641"/>
      <c r="O546" s="641"/>
      <c r="P546" s="641"/>
      <c r="Q546" s="641"/>
      <c r="R546" s="641"/>
      <c r="S546" s="641"/>
      <c r="T546" s="641"/>
      <c r="U546" s="641"/>
      <c r="V546" s="641"/>
      <c r="W546" s="641"/>
      <c r="X546" s="642"/>
      <c r="Y546" s="157">
        <f>SUM(Y537:Y545)</f>
        <v>0</v>
      </c>
      <c r="Z546" s="331">
        <f>SUM(Z537:Z545)</f>
        <v>90</v>
      </c>
      <c r="AD546" s="228"/>
      <c r="BX546" s="47"/>
      <c r="BY546" s="47"/>
      <c r="BZ546" s="47"/>
      <c r="CA546" s="47"/>
      <c r="CB546" s="47"/>
      <c r="CC546" s="47"/>
      <c r="CD546" s="47"/>
      <c r="CE546" s="47"/>
      <c r="CF546" s="47"/>
      <c r="CG546" s="47"/>
      <c r="CH546" s="47"/>
      <c r="CI546" s="47"/>
      <c r="CJ546" s="47"/>
      <c r="CK546" s="47"/>
      <c r="CL546" s="47"/>
      <c r="CM546" s="47"/>
      <c r="CN546" s="47"/>
      <c r="CO546" s="47"/>
      <c r="CP546" s="47"/>
      <c r="CQ546" s="47"/>
      <c r="CR546" s="47"/>
      <c r="CS546" s="47"/>
      <c r="CT546" s="47"/>
      <c r="CU546" s="47"/>
      <c r="CV546" s="47"/>
      <c r="CW546" s="47"/>
      <c r="CX546" s="47"/>
      <c r="CY546" s="47"/>
      <c r="CZ546" s="47"/>
      <c r="DA546" s="47"/>
      <c r="DB546" s="47"/>
      <c r="DC546" s="47"/>
      <c r="DD546" s="47"/>
    </row>
    <row r="547" spans="1:200" ht="21" customHeight="1" thickBot="1" x14ac:dyDescent="0.25">
      <c r="A547" s="324"/>
      <c r="B547" s="237"/>
      <c r="C547" s="137"/>
      <c r="D547" s="632"/>
      <c r="E547" s="633"/>
      <c r="F547" s="789">
        <v>40</v>
      </c>
      <c r="G547" s="758"/>
      <c r="H547" s="758"/>
      <c r="I547" s="758"/>
      <c r="J547" s="758"/>
      <c r="K547" s="758"/>
      <c r="L547" s="758"/>
      <c r="M547" s="758"/>
      <c r="N547" s="758"/>
      <c r="O547" s="758"/>
      <c r="P547" s="758"/>
      <c r="Q547" s="758"/>
      <c r="R547" s="758"/>
      <c r="S547" s="758"/>
      <c r="T547" s="758"/>
      <c r="U547" s="758"/>
      <c r="V547" s="758"/>
      <c r="W547" s="758"/>
      <c r="X547" s="758"/>
      <c r="Y547" s="758"/>
      <c r="Z547" s="759"/>
      <c r="AD547" s="228"/>
      <c r="BX547" s="47"/>
      <c r="BY547" s="47"/>
      <c r="BZ547" s="47"/>
      <c r="CA547" s="47"/>
      <c r="CB547" s="47"/>
      <c r="CC547" s="47"/>
      <c r="CD547" s="47"/>
      <c r="CE547" s="47"/>
      <c r="CF547" s="47"/>
      <c r="CG547" s="47"/>
      <c r="CH547" s="47"/>
      <c r="CI547" s="47"/>
      <c r="CJ547" s="47"/>
      <c r="CK547" s="47"/>
      <c r="CL547" s="47"/>
      <c r="CM547" s="47"/>
      <c r="CN547" s="47"/>
      <c r="CO547" s="47"/>
      <c r="CP547" s="47"/>
      <c r="CQ547" s="47"/>
      <c r="CR547" s="47"/>
      <c r="CS547" s="47"/>
      <c r="CT547" s="47"/>
      <c r="CU547" s="47"/>
      <c r="CV547" s="47"/>
      <c r="CW547" s="47"/>
      <c r="CX547" s="47"/>
      <c r="CY547" s="47"/>
      <c r="CZ547" s="47"/>
      <c r="DA547" s="47"/>
      <c r="DB547" s="47"/>
      <c r="DC547" s="47"/>
      <c r="DD547" s="47"/>
    </row>
    <row r="548" spans="1:200" s="84" customFormat="1" ht="30" customHeight="1" thickBot="1" x14ac:dyDescent="0.25">
      <c r="A548" s="316" t="s">
        <v>1157</v>
      </c>
      <c r="B548" s="240" t="s">
        <v>123</v>
      </c>
      <c r="C548" s="143" t="s">
        <v>24</v>
      </c>
      <c r="D548" s="243"/>
      <c r="E548" s="242"/>
      <c r="F548" s="243"/>
      <c r="G548" s="244"/>
      <c r="H548" s="241"/>
      <c r="I548" s="242"/>
      <c r="J548" s="245"/>
      <c r="K548" s="244"/>
      <c r="L548" s="160" t="s">
        <v>435</v>
      </c>
      <c r="M548" s="242"/>
      <c r="N548" s="243"/>
      <c r="O548" s="244"/>
      <c r="P548" s="241"/>
      <c r="Q548" s="242"/>
      <c r="R548" s="243"/>
      <c r="S548" s="244"/>
      <c r="T548" s="241"/>
      <c r="U548" s="242"/>
      <c r="V548" s="243"/>
      <c r="W548" s="244"/>
      <c r="X548" s="255"/>
      <c r="Y548" s="167"/>
      <c r="Z548" s="327"/>
      <c r="AA548" s="207"/>
      <c r="AB548" s="47"/>
      <c r="AC548" s="219"/>
      <c r="AD548" s="228"/>
      <c r="AE548" s="219"/>
      <c r="AF548" s="219"/>
      <c r="AG548" s="219"/>
      <c r="AH548" s="219"/>
      <c r="AI548" s="219"/>
      <c r="AJ548" s="219"/>
      <c r="AK548" s="219"/>
      <c r="AL548" s="219"/>
      <c r="AM548" s="219"/>
      <c r="AN548" s="219"/>
      <c r="AO548" s="219"/>
      <c r="AP548" s="219"/>
      <c r="AQ548" s="219"/>
      <c r="AR548" s="219"/>
      <c r="AS548" s="219"/>
      <c r="AT548" s="219"/>
      <c r="AU548" s="219"/>
      <c r="AV548" s="219"/>
      <c r="AW548" s="219"/>
      <c r="AX548" s="219"/>
      <c r="AY548" s="219"/>
      <c r="AZ548" s="219"/>
      <c r="BA548" s="219"/>
      <c r="BB548" s="219"/>
      <c r="BC548" s="219"/>
      <c r="BD548" s="219"/>
      <c r="BE548" s="219"/>
      <c r="BF548" s="219"/>
      <c r="BG548" s="219"/>
      <c r="BH548" s="219"/>
      <c r="BI548" s="219"/>
      <c r="BJ548" s="219"/>
      <c r="BK548" s="219"/>
      <c r="BL548" s="219"/>
      <c r="BM548" s="219"/>
      <c r="BN548" s="219"/>
      <c r="BO548" s="219"/>
      <c r="BP548" s="219"/>
      <c r="BQ548" s="219"/>
      <c r="BR548" s="219"/>
      <c r="BS548" s="219"/>
      <c r="BT548" s="219"/>
      <c r="BU548" s="219"/>
      <c r="BV548" s="219"/>
      <c r="BW548" s="219"/>
      <c r="BX548" s="47"/>
      <c r="BY548" s="47"/>
      <c r="BZ548" s="47"/>
      <c r="CA548" s="47"/>
      <c r="CB548" s="47"/>
      <c r="CC548" s="47"/>
      <c r="CD548" s="47"/>
      <c r="CE548" s="47"/>
      <c r="CF548" s="47"/>
      <c r="CG548" s="47"/>
      <c r="CH548" s="47"/>
      <c r="CI548" s="47"/>
      <c r="CJ548" s="47"/>
      <c r="CK548" s="47"/>
      <c r="CL548" s="47"/>
      <c r="CM548" s="47"/>
      <c r="CN548" s="47"/>
      <c r="CO548" s="47"/>
      <c r="CP548" s="47"/>
      <c r="CQ548" s="47"/>
      <c r="CR548" s="47"/>
      <c r="CS548" s="47"/>
      <c r="CT548" s="47"/>
      <c r="CU548" s="47"/>
      <c r="CV548" s="47"/>
      <c r="CW548" s="47"/>
      <c r="CX548" s="47"/>
      <c r="CY548" s="47"/>
      <c r="CZ548" s="47"/>
      <c r="DA548" s="47"/>
      <c r="DB548" s="47"/>
      <c r="DC548" s="47"/>
      <c r="DD548" s="47"/>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c r="FE548" s="2"/>
      <c r="FF548" s="2"/>
      <c r="FG548" s="2"/>
      <c r="FH548" s="2"/>
      <c r="FI548" s="2"/>
      <c r="FJ548" s="2"/>
      <c r="FK548" s="2"/>
      <c r="FL548" s="2"/>
      <c r="FM548" s="2"/>
      <c r="FN548" s="2"/>
      <c r="FO548" s="2"/>
      <c r="FP548" s="2"/>
      <c r="FQ548" s="2"/>
      <c r="FR548" s="2"/>
      <c r="FS548" s="2"/>
      <c r="FT548" s="2"/>
      <c r="FU548" s="2"/>
      <c r="FV548" s="2"/>
      <c r="FW548" s="2"/>
      <c r="FX548" s="2"/>
      <c r="FY548" s="2"/>
      <c r="FZ548" s="2"/>
      <c r="GA548" s="2"/>
      <c r="GB548" s="2"/>
      <c r="GC548" s="2"/>
      <c r="GD548" s="2"/>
      <c r="GE548" s="2"/>
      <c r="GF548" s="2"/>
      <c r="GG548" s="2"/>
      <c r="GH548" s="2"/>
      <c r="GI548" s="2"/>
      <c r="GJ548" s="2"/>
      <c r="GK548" s="2"/>
      <c r="GL548" s="2"/>
      <c r="GM548" s="2"/>
      <c r="GN548" s="2"/>
      <c r="GO548" s="2"/>
      <c r="GP548" s="2"/>
      <c r="GQ548" s="2"/>
      <c r="GR548" s="2"/>
    </row>
    <row r="549" spans="1:200" ht="67.7" customHeight="1" x14ac:dyDescent="0.2">
      <c r="A549" s="326"/>
      <c r="B549" s="175" t="s">
        <v>23</v>
      </c>
      <c r="C549" s="132" t="s">
        <v>355</v>
      </c>
      <c r="D549" s="649"/>
      <c r="E549" s="650"/>
      <c r="F549" s="649"/>
      <c r="G549" s="650"/>
      <c r="H549" s="649"/>
      <c r="I549" s="650"/>
      <c r="J549" s="649"/>
      <c r="K549" s="650"/>
      <c r="L549" s="649"/>
      <c r="M549" s="650"/>
      <c r="N549" s="649"/>
      <c r="O549" s="650"/>
      <c r="P549" s="649"/>
      <c r="Q549" s="650"/>
      <c r="R549" s="649"/>
      <c r="S549" s="650"/>
      <c r="T549" s="649"/>
      <c r="U549" s="650"/>
      <c r="V549" s="649"/>
      <c r="W549" s="650"/>
      <c r="X549" s="90"/>
      <c r="Y549" s="538">
        <f t="shared" ref="Y549:Y550" si="76">IF(OR(D549="s",F549="s",H549="s",J549="s",L549="s",N549="s",P549="s",R549="s",T549="s",V549="s"), 0, IF(OR(D549="a",F549="a",H549="a",J549="a",L549="a",N549="a",P549="a",R549="a",T549="a",V549="a"),Z549,0))</f>
        <v>0</v>
      </c>
      <c r="Z549" s="333">
        <v>5</v>
      </c>
      <c r="AA549" s="207">
        <f t="shared" ref="AA549:AA563" si="77">COUNTIF(D549:W549,"a")+COUNTIF(D549:W549,"s")</f>
        <v>0</v>
      </c>
      <c r="AB549" s="274"/>
      <c r="AD549" s="228" t="s">
        <v>205</v>
      </c>
      <c r="BX549" s="47"/>
      <c r="BY549" s="47"/>
      <c r="BZ549" s="47"/>
      <c r="CA549" s="47"/>
      <c r="CB549" s="47"/>
      <c r="CC549" s="47"/>
      <c r="CD549" s="47"/>
      <c r="CE549" s="47"/>
      <c r="CF549" s="47"/>
      <c r="CG549" s="47"/>
      <c r="CH549" s="47"/>
      <c r="CI549" s="47"/>
      <c r="CJ549" s="47"/>
      <c r="CK549" s="47"/>
      <c r="CL549" s="47"/>
      <c r="CM549" s="47"/>
      <c r="CN549" s="47"/>
      <c r="CO549" s="47"/>
      <c r="CP549" s="47"/>
      <c r="CQ549" s="47"/>
      <c r="CR549" s="47"/>
      <c r="CS549" s="47"/>
      <c r="CT549" s="47"/>
      <c r="CU549" s="47"/>
      <c r="CV549" s="47"/>
      <c r="CW549" s="47"/>
      <c r="CX549" s="47"/>
      <c r="CY549" s="47"/>
      <c r="CZ549" s="47"/>
      <c r="DA549" s="47"/>
      <c r="DB549" s="47"/>
      <c r="DC549" s="47"/>
      <c r="DD549" s="47"/>
    </row>
    <row r="550" spans="1:200" ht="125.25" customHeight="1" x14ac:dyDescent="0.2">
      <c r="A550" s="326"/>
      <c r="B550" s="176" t="s">
        <v>16</v>
      </c>
      <c r="C550" s="109" t="s">
        <v>255</v>
      </c>
      <c r="D550" s="606"/>
      <c r="E550" s="607"/>
      <c r="F550" s="606"/>
      <c r="G550" s="607"/>
      <c r="H550" s="606"/>
      <c r="I550" s="607"/>
      <c r="J550" s="606"/>
      <c r="K550" s="607"/>
      <c r="L550" s="606"/>
      <c r="M550" s="607"/>
      <c r="N550" s="606"/>
      <c r="O550" s="607"/>
      <c r="P550" s="606"/>
      <c r="Q550" s="607"/>
      <c r="R550" s="606"/>
      <c r="S550" s="607"/>
      <c r="T550" s="606"/>
      <c r="U550" s="607"/>
      <c r="V550" s="606"/>
      <c r="W550" s="607"/>
      <c r="X550" s="90"/>
      <c r="Y550" s="169">
        <f t="shared" si="76"/>
        <v>0</v>
      </c>
      <c r="Z550" s="330">
        <v>5</v>
      </c>
      <c r="AA550" s="207">
        <f t="shared" si="77"/>
        <v>0</v>
      </c>
      <c r="AB550" s="274"/>
      <c r="AD550" s="228" t="s">
        <v>205</v>
      </c>
      <c r="BX550" s="47"/>
      <c r="BY550" s="47"/>
      <c r="BZ550" s="47"/>
      <c r="CA550" s="47"/>
      <c r="CB550" s="47"/>
      <c r="CC550" s="47"/>
      <c r="CD550" s="47"/>
      <c r="CE550" s="47"/>
      <c r="CF550" s="47"/>
      <c r="CG550" s="47"/>
      <c r="CH550" s="47"/>
      <c r="CI550" s="47"/>
      <c r="CJ550" s="47"/>
      <c r="CK550" s="47"/>
      <c r="CL550" s="47"/>
      <c r="CM550" s="47"/>
      <c r="CN550" s="47"/>
      <c r="CO550" s="47"/>
      <c r="CP550" s="47"/>
      <c r="CQ550" s="47"/>
      <c r="CR550" s="47"/>
      <c r="CS550" s="47"/>
      <c r="CT550" s="47"/>
      <c r="CU550" s="47"/>
      <c r="CV550" s="47"/>
      <c r="CW550" s="47"/>
      <c r="CX550" s="47"/>
      <c r="CY550" s="47"/>
      <c r="CZ550" s="47"/>
      <c r="DA550" s="47"/>
      <c r="DB550" s="47"/>
      <c r="DC550" s="47"/>
      <c r="DD550" s="47"/>
    </row>
    <row r="551" spans="1:200" ht="45" customHeight="1" x14ac:dyDescent="0.2">
      <c r="A551" s="326"/>
      <c r="B551" s="176" t="s">
        <v>17</v>
      </c>
      <c r="C551" s="109" t="s">
        <v>612</v>
      </c>
      <c r="D551" s="735"/>
      <c r="E551" s="736"/>
      <c r="F551" s="735"/>
      <c r="G551" s="736"/>
      <c r="H551" s="735"/>
      <c r="I551" s="736"/>
      <c r="J551" s="735"/>
      <c r="K551" s="736"/>
      <c r="L551" s="606"/>
      <c r="M551" s="736"/>
      <c r="N551" s="735"/>
      <c r="O551" s="736"/>
      <c r="P551" s="735"/>
      <c r="Q551" s="736"/>
      <c r="R551" s="735"/>
      <c r="S551" s="736"/>
      <c r="T551" s="735"/>
      <c r="U551" s="736"/>
      <c r="V551" s="735"/>
      <c r="W551" s="736"/>
      <c r="X551" s="90"/>
      <c r="Y551" s="535">
        <f>IF(OR(D551="s",F551="s",H551="s",J551="s",L551="s",N551="s",P551="s",R551="s",T551="s",V551="s"), 0, IF(OR(D551="a",F551="a",H551="a",J551="a",L551="a",N551="a",P551="a",R551="a",T551="a",V551="a"),Z551,0))</f>
        <v>0</v>
      </c>
      <c r="Z551" s="334">
        <v>10</v>
      </c>
      <c r="AA551" s="39">
        <f>COUNTIF(D551:W551,"a")+COUNTIF(D551:W551,"s")</f>
        <v>0</v>
      </c>
      <c r="AB551" s="388"/>
      <c r="AD551" s="389"/>
      <c r="BX551" s="219"/>
      <c r="BY551" s="219"/>
      <c r="BZ551" s="219"/>
      <c r="CA551" s="219"/>
      <c r="CB551" s="219"/>
      <c r="CC551" s="219"/>
      <c r="CD551" s="219"/>
      <c r="CE551" s="219"/>
      <c r="CF551" s="219"/>
      <c r="CG551" s="47"/>
      <c r="CH551" s="47"/>
      <c r="CI551" s="47"/>
      <c r="CJ551" s="47"/>
      <c r="CK551" s="47"/>
      <c r="CL551" s="47"/>
      <c r="CM551" s="47"/>
    </row>
    <row r="552" spans="1:200" ht="45" customHeight="1" x14ac:dyDescent="0.2">
      <c r="A552" s="326"/>
      <c r="B552" s="176" t="s">
        <v>613</v>
      </c>
      <c r="C552" s="109" t="s">
        <v>614</v>
      </c>
      <c r="D552" s="735"/>
      <c r="E552" s="736"/>
      <c r="F552" s="735"/>
      <c r="G552" s="736"/>
      <c r="H552" s="735"/>
      <c r="I552" s="736"/>
      <c r="J552" s="735"/>
      <c r="K552" s="736"/>
      <c r="L552" s="606"/>
      <c r="M552" s="736"/>
      <c r="N552" s="735"/>
      <c r="O552" s="736"/>
      <c r="P552" s="735"/>
      <c r="Q552" s="736"/>
      <c r="R552" s="735"/>
      <c r="S552" s="736"/>
      <c r="T552" s="735"/>
      <c r="U552" s="736"/>
      <c r="V552" s="735"/>
      <c r="W552" s="736"/>
      <c r="X552" s="90"/>
      <c r="Y552" s="535">
        <f>IF(OR(D552="s",F552="s",H552="s",J552="s",L552="s",N552="s",P552="s",R552="s",T552="s",V552="s"), 0, IF(OR(D552="a",F552="a",H552="a",J552="a",L552="a",N552="a",P552="a",R552="a",T552="a",V552="a"),Z552,0))</f>
        <v>0</v>
      </c>
      <c r="Z552" s="334">
        <v>15</v>
      </c>
      <c r="AA552" s="39">
        <f>COUNTIF(D552:W552,"a")+COUNTIF(D552:W552,"s")</f>
        <v>0</v>
      </c>
      <c r="AB552" s="388"/>
      <c r="AD552" s="228" t="s">
        <v>205</v>
      </c>
      <c r="BX552" s="219"/>
      <c r="BY552" s="219"/>
      <c r="BZ552" s="219"/>
      <c r="CA552" s="219"/>
      <c r="CB552" s="219"/>
      <c r="CC552" s="219"/>
      <c r="CD552" s="219"/>
      <c r="CE552" s="219"/>
      <c r="CF552" s="219"/>
      <c r="CG552" s="47"/>
      <c r="CH552" s="47"/>
      <c r="CI552" s="47"/>
      <c r="CJ552" s="47"/>
      <c r="CK552" s="47"/>
      <c r="CL552" s="47"/>
      <c r="CM552" s="47"/>
    </row>
    <row r="553" spans="1:200" ht="45" customHeight="1" x14ac:dyDescent="0.2">
      <c r="A553" s="326"/>
      <c r="B553" s="176" t="s">
        <v>21</v>
      </c>
      <c r="C553" s="109" t="s">
        <v>615</v>
      </c>
      <c r="D553" s="735"/>
      <c r="E553" s="736"/>
      <c r="F553" s="735"/>
      <c r="G553" s="736"/>
      <c r="H553" s="735"/>
      <c r="I553" s="736"/>
      <c r="J553" s="735"/>
      <c r="K553" s="736"/>
      <c r="L553" s="606"/>
      <c r="M553" s="736"/>
      <c r="N553" s="735"/>
      <c r="O553" s="736"/>
      <c r="P553" s="735"/>
      <c r="Q553" s="736"/>
      <c r="R553" s="735"/>
      <c r="S553" s="736"/>
      <c r="T553" s="735"/>
      <c r="U553" s="736"/>
      <c r="V553" s="735"/>
      <c r="W553" s="736"/>
      <c r="X553" s="90"/>
      <c r="Y553" s="535">
        <f>IF(OR(D553="s",F553="s",H553="s",J553="s",L553="s",N553="s",P553="s",R553="s",T553="s",V553="s"), 0, IF(OR(D553="a",F553="a",H553="a",J553="a",L553="a",N553="a",P553="a",R553="a",T553="a",V553="a"),Z553,0))</f>
        <v>0</v>
      </c>
      <c r="Z553" s="334">
        <v>10</v>
      </c>
      <c r="AA553" s="39">
        <f>COUNTIF(D553:W553,"a")+COUNTIF(D553:W553,"s")</f>
        <v>0</v>
      </c>
      <c r="AB553" s="388"/>
      <c r="AD553" s="389"/>
      <c r="BX553" s="219"/>
      <c r="BY553" s="219"/>
      <c r="BZ553" s="219"/>
      <c r="CA553" s="219"/>
      <c r="CB553" s="219"/>
      <c r="CC553" s="219"/>
      <c r="CD553" s="219"/>
      <c r="CE553" s="219"/>
      <c r="CF553" s="219"/>
      <c r="CG553" s="47"/>
      <c r="CH553" s="47"/>
      <c r="CI553" s="47"/>
      <c r="CJ553" s="47"/>
      <c r="CK553" s="47"/>
      <c r="CL553" s="47"/>
      <c r="CM553" s="47"/>
    </row>
    <row r="554" spans="1:200" ht="45" customHeight="1" x14ac:dyDescent="0.2">
      <c r="A554" s="326"/>
      <c r="B554" s="176" t="s">
        <v>616</v>
      </c>
      <c r="C554" s="109" t="s">
        <v>617</v>
      </c>
      <c r="D554" s="735"/>
      <c r="E554" s="736"/>
      <c r="F554" s="735"/>
      <c r="G554" s="736"/>
      <c r="H554" s="735"/>
      <c r="I554" s="736"/>
      <c r="J554" s="735"/>
      <c r="K554" s="736"/>
      <c r="L554" s="606"/>
      <c r="M554" s="736"/>
      <c r="N554" s="735"/>
      <c r="O554" s="736"/>
      <c r="P554" s="735"/>
      <c r="Q554" s="736"/>
      <c r="R554" s="735"/>
      <c r="S554" s="736"/>
      <c r="T554" s="735"/>
      <c r="U554" s="736"/>
      <c r="V554" s="735"/>
      <c r="W554" s="736"/>
      <c r="X554" s="90"/>
      <c r="Y554" s="535">
        <f t="shared" ref="Y554:Y558" si="78">IF(OR(D554="s",F554="s",H554="s",J554="s",L554="s",N554="s",P554="s",R554="s",T554="s",V554="s"), 0, IF(OR(D554="a",F554="a",H554="a",J554="a",L554="a",N554="a",P554="a",R554="a",T554="a",V554="a"),Z554,0))</f>
        <v>0</v>
      </c>
      <c r="Z554" s="334">
        <v>5</v>
      </c>
      <c r="AA554" s="39">
        <f t="shared" ref="AA554:AA555" si="79">COUNTIF(D554:W554,"a")+COUNTIF(D554:W554,"s")</f>
        <v>0</v>
      </c>
      <c r="AB554" s="388"/>
      <c r="AD554" s="389"/>
      <c r="BX554" s="219"/>
      <c r="BY554" s="219"/>
      <c r="BZ554" s="219"/>
      <c r="CA554" s="219"/>
      <c r="CB554" s="219"/>
      <c r="CC554" s="219"/>
      <c r="CD554" s="219"/>
      <c r="CE554" s="219"/>
      <c r="CF554" s="219"/>
      <c r="CG554" s="47"/>
      <c r="CH554" s="47"/>
      <c r="CI554" s="47"/>
      <c r="CJ554" s="47"/>
      <c r="CK554" s="47"/>
      <c r="CL554" s="47"/>
      <c r="CM554" s="47"/>
    </row>
    <row r="555" spans="1:200" ht="45" customHeight="1" x14ac:dyDescent="0.2">
      <c r="A555" s="326"/>
      <c r="B555" s="176" t="s">
        <v>618</v>
      </c>
      <c r="C555" s="109" t="s">
        <v>619</v>
      </c>
      <c r="D555" s="735"/>
      <c r="E555" s="736"/>
      <c r="F555" s="735"/>
      <c r="G555" s="736"/>
      <c r="H555" s="735"/>
      <c r="I555" s="736"/>
      <c r="J555" s="735"/>
      <c r="K555" s="736"/>
      <c r="L555" s="606"/>
      <c r="M555" s="736"/>
      <c r="N555" s="735"/>
      <c r="O555" s="736"/>
      <c r="P555" s="735"/>
      <c r="Q555" s="736"/>
      <c r="R555" s="735"/>
      <c r="S555" s="736"/>
      <c r="T555" s="735"/>
      <c r="U555" s="736"/>
      <c r="V555" s="735"/>
      <c r="W555" s="736"/>
      <c r="X555" s="90"/>
      <c r="Y555" s="535">
        <f t="shared" si="78"/>
        <v>0</v>
      </c>
      <c r="Z555" s="334">
        <v>5</v>
      </c>
      <c r="AA555" s="39">
        <f t="shared" si="79"/>
        <v>0</v>
      </c>
      <c r="AB555" s="388"/>
      <c r="AD555" s="389"/>
      <c r="BX555" s="219"/>
      <c r="BY555" s="219"/>
      <c r="BZ555" s="219"/>
      <c r="CA555" s="219"/>
      <c r="CB555" s="219"/>
      <c r="CC555" s="219"/>
      <c r="CD555" s="219"/>
      <c r="CE555" s="219"/>
      <c r="CF555" s="219"/>
      <c r="CG555" s="47"/>
      <c r="CH555" s="47"/>
      <c r="CI555" s="47"/>
      <c r="CJ555" s="47"/>
      <c r="CK555" s="47"/>
      <c r="CL555" s="47"/>
      <c r="CM555" s="47"/>
    </row>
    <row r="556" spans="1:200" ht="45" customHeight="1" x14ac:dyDescent="0.2">
      <c r="A556" s="326"/>
      <c r="B556" s="176" t="s">
        <v>20</v>
      </c>
      <c r="C556" s="109" t="s">
        <v>620</v>
      </c>
      <c r="D556" s="735"/>
      <c r="E556" s="736"/>
      <c r="F556" s="735"/>
      <c r="G556" s="736"/>
      <c r="H556" s="735"/>
      <c r="I556" s="736"/>
      <c r="J556" s="735"/>
      <c r="K556" s="736"/>
      <c r="L556" s="606"/>
      <c r="M556" s="736"/>
      <c r="N556" s="735"/>
      <c r="O556" s="736"/>
      <c r="P556" s="735"/>
      <c r="Q556" s="736"/>
      <c r="R556" s="735"/>
      <c r="S556" s="736"/>
      <c r="T556" s="735"/>
      <c r="U556" s="736"/>
      <c r="V556" s="735"/>
      <c r="W556" s="736"/>
      <c r="X556" s="90"/>
      <c r="Y556" s="535">
        <f t="shared" si="78"/>
        <v>0</v>
      </c>
      <c r="Z556" s="334">
        <v>5</v>
      </c>
      <c r="AA556" s="39">
        <f>IF((COUNTIF(D556:W556,"a")+COUNTIF(D556:W556,"s"))&gt;0,IF(OR((COUNTIF(D558:W558,"a")+COUNTIF(D558:W558,"s"))),0,COUNTIF(D556:W556,"a")+COUNTIF(D556:W556,"s")),COUNTIF(D556:W556,"a")+COUNTIF(D556:W556,"s"))</f>
        <v>0</v>
      </c>
      <c r="AB556" s="275"/>
      <c r="AD556" s="389" t="s">
        <v>205</v>
      </c>
      <c r="BX556" s="219"/>
      <c r="BY556" s="219"/>
      <c r="BZ556" s="219"/>
      <c r="CA556" s="219"/>
      <c r="CB556" s="219"/>
      <c r="CC556" s="219"/>
      <c r="CD556" s="219"/>
      <c r="CE556" s="219"/>
      <c r="CF556" s="219"/>
      <c r="CG556" s="47"/>
      <c r="CH556" s="47"/>
      <c r="CI556" s="47"/>
      <c r="CJ556" s="47"/>
      <c r="CK556" s="47"/>
      <c r="CL556" s="47"/>
      <c r="CM556" s="47"/>
    </row>
    <row r="557" spans="1:200" ht="45" customHeight="1" x14ac:dyDescent="0.2">
      <c r="A557" s="326"/>
      <c r="B557" s="176" t="s">
        <v>621</v>
      </c>
      <c r="C557" s="109" t="s">
        <v>622</v>
      </c>
      <c r="D557" s="735"/>
      <c r="E557" s="736"/>
      <c r="F557" s="735"/>
      <c r="G557" s="736"/>
      <c r="H557" s="735"/>
      <c r="I557" s="736"/>
      <c r="J557" s="735"/>
      <c r="K557" s="736"/>
      <c r="L557" s="606"/>
      <c r="M557" s="736"/>
      <c r="N557" s="735"/>
      <c r="O557" s="736"/>
      <c r="P557" s="735"/>
      <c r="Q557" s="736"/>
      <c r="R557" s="735"/>
      <c r="S557" s="736"/>
      <c r="T557" s="735"/>
      <c r="U557" s="736"/>
      <c r="V557" s="735"/>
      <c r="W557" s="736"/>
      <c r="X557" s="90"/>
      <c r="Y557" s="30">
        <f t="shared" si="78"/>
        <v>0</v>
      </c>
      <c r="Z557" s="334">
        <v>5</v>
      </c>
      <c r="AA557" s="39">
        <f>IF((COUNTIF(D557:W557,"a")+COUNTIF(D557:W557,"s"))&gt;0,IF(OR((COUNTIF(D558:W558,"a")+COUNTIF(D558:W558,"s"))),0,COUNTIF(D557:W557,"a")+COUNTIF(D557:W557,"s")),COUNTIF(D557:W557,"a")+COUNTIF(D557:W557,"s"))</f>
        <v>0</v>
      </c>
      <c r="AB557" s="275"/>
      <c r="AD557" s="389" t="s">
        <v>205</v>
      </c>
      <c r="BX557" s="219"/>
      <c r="BY557" s="219"/>
      <c r="BZ557" s="219"/>
      <c r="CA557" s="219"/>
      <c r="CB557" s="219"/>
      <c r="CC557" s="219"/>
      <c r="CD557" s="219"/>
      <c r="CE557" s="219"/>
      <c r="CF557" s="219"/>
      <c r="CG557" s="47"/>
      <c r="CH557" s="47"/>
      <c r="CI557" s="47"/>
      <c r="CJ557" s="47"/>
      <c r="CK557" s="47"/>
      <c r="CL557" s="47"/>
      <c r="CM557" s="47"/>
    </row>
    <row r="558" spans="1:200" ht="45" customHeight="1" x14ac:dyDescent="0.2">
      <c r="A558" s="326"/>
      <c r="B558" s="400" t="s">
        <v>623</v>
      </c>
      <c r="C558" s="401" t="s">
        <v>624</v>
      </c>
      <c r="D558" s="735"/>
      <c r="E558" s="736"/>
      <c r="F558" s="735"/>
      <c r="G558" s="736"/>
      <c r="H558" s="735"/>
      <c r="I558" s="736"/>
      <c r="J558" s="735"/>
      <c r="K558" s="736"/>
      <c r="L558" s="606"/>
      <c r="M558" s="736"/>
      <c r="N558" s="735"/>
      <c r="O558" s="736"/>
      <c r="P558" s="735"/>
      <c r="Q558" s="736"/>
      <c r="R558" s="735"/>
      <c r="S558" s="736"/>
      <c r="T558" s="735"/>
      <c r="U558" s="736"/>
      <c r="V558" s="735"/>
      <c r="W558" s="736"/>
      <c r="X558" s="90"/>
      <c r="Y558" s="95">
        <f t="shared" si="78"/>
        <v>0</v>
      </c>
      <c r="Z558" s="334">
        <v>10</v>
      </c>
      <c r="AA558" s="39">
        <f>IF((COUNTIF(D558:W558,"a")+COUNTIF(D558:W558,"s"))&gt;0,IF((COUNTIF(D556:W557,"a")+COUNTIF(D556:W557,"s"))&gt;0,0,COUNTIF(D558:W558,"a")+COUNTIF(D558:W558,"s")), COUNTIF(D558:W558,"a")+COUNTIF(D558:W558,"s"))</f>
        <v>0</v>
      </c>
      <c r="AB558" s="275"/>
      <c r="AD558" s="389" t="s">
        <v>205</v>
      </c>
      <c r="BX558" s="219"/>
      <c r="BY558" s="219"/>
      <c r="BZ558" s="219"/>
      <c r="CA558" s="219"/>
      <c r="CB558" s="219"/>
      <c r="CC558" s="219"/>
      <c r="CD558" s="219"/>
      <c r="CE558" s="219"/>
      <c r="CF558" s="219"/>
      <c r="CG558" s="47"/>
      <c r="CH558" s="47"/>
      <c r="CI558" s="47"/>
      <c r="CJ558" s="47"/>
      <c r="CK558" s="47"/>
      <c r="CL558" s="47"/>
      <c r="CM558" s="47"/>
    </row>
    <row r="559" spans="1:200" ht="45" customHeight="1" x14ac:dyDescent="0.2">
      <c r="A559" s="326" t="s">
        <v>515</v>
      </c>
      <c r="B559" s="176" t="s">
        <v>22</v>
      </c>
      <c r="C559" s="109" t="s">
        <v>1180</v>
      </c>
      <c r="D559" s="606"/>
      <c r="E559" s="607"/>
      <c r="F559" s="606"/>
      <c r="G559" s="607"/>
      <c r="H559" s="606"/>
      <c r="I559" s="607"/>
      <c r="J559" s="606"/>
      <c r="K559" s="607"/>
      <c r="L559" s="606"/>
      <c r="M559" s="607"/>
      <c r="N559" s="606"/>
      <c r="O559" s="607"/>
      <c r="P559" s="606"/>
      <c r="Q559" s="607"/>
      <c r="R559" s="606"/>
      <c r="S559" s="607"/>
      <c r="T559" s="606"/>
      <c r="U559" s="607"/>
      <c r="V559" s="606"/>
      <c r="W559" s="607"/>
      <c r="X559" s="90"/>
      <c r="Y559" s="535">
        <f>IF(OR(D559="s",F559="s",H559="s",J559="s",L559="s",N559="s",P559="s",R559="s",T559="s",V559="s"), 0, IF(OR(D559="a",F559="a",H559="a",J559="a",L559="a",N559="a",P559="a",R559="a",T559="a",V559="a"),Z559,0))</f>
        <v>0</v>
      </c>
      <c r="Z559" s="334">
        <v>15</v>
      </c>
      <c r="AA559" s="207">
        <f>COUNTIF(D559:W559,"a")+COUNTIF(D559:W559,"s")</f>
        <v>0</v>
      </c>
      <c r="AB559" s="274"/>
      <c r="AD559" s="228"/>
      <c r="BX559" s="47"/>
      <c r="BY559" s="47"/>
      <c r="BZ559" s="47"/>
      <c r="CA559" s="47"/>
      <c r="CB559" s="47"/>
      <c r="CC559" s="47"/>
      <c r="CD559" s="47"/>
      <c r="CE559" s="47"/>
      <c r="CF559" s="47"/>
      <c r="CG559" s="47"/>
      <c r="CH559" s="47"/>
      <c r="CI559" s="47"/>
      <c r="CJ559" s="47"/>
      <c r="CK559" s="47"/>
      <c r="CL559" s="47"/>
      <c r="CM559" s="47"/>
      <c r="CN559" s="47"/>
      <c r="CO559" s="47"/>
      <c r="CP559" s="47"/>
      <c r="CQ559" s="47"/>
      <c r="CR559" s="47"/>
      <c r="CS559" s="47"/>
      <c r="CT559" s="47"/>
      <c r="CU559" s="47"/>
      <c r="CV559" s="47"/>
      <c r="CW559" s="47"/>
      <c r="CX559" s="47"/>
      <c r="CY559" s="47"/>
      <c r="CZ559" s="47"/>
      <c r="DA559" s="47"/>
      <c r="DB559" s="47"/>
      <c r="DC559" s="47"/>
      <c r="DD559" s="47"/>
    </row>
    <row r="560" spans="1:200" ht="45" customHeight="1" x14ac:dyDescent="0.2">
      <c r="A560" s="326" t="s">
        <v>515</v>
      </c>
      <c r="B560" s="176" t="s">
        <v>508</v>
      </c>
      <c r="C560" s="109" t="s">
        <v>1181</v>
      </c>
      <c r="D560" s="606"/>
      <c r="E560" s="607"/>
      <c r="F560" s="606"/>
      <c r="G560" s="607"/>
      <c r="H560" s="606"/>
      <c r="I560" s="607"/>
      <c r="J560" s="606"/>
      <c r="K560" s="607"/>
      <c r="L560" s="606"/>
      <c r="M560" s="607"/>
      <c r="N560" s="606"/>
      <c r="O560" s="607"/>
      <c r="P560" s="606"/>
      <c r="Q560" s="607"/>
      <c r="R560" s="606"/>
      <c r="S560" s="607"/>
      <c r="T560" s="606"/>
      <c r="U560" s="607"/>
      <c r="V560" s="606"/>
      <c r="W560" s="607"/>
      <c r="X560" s="90"/>
      <c r="Y560" s="535">
        <f>IF(OR(D560="s",F560="s",H560="s",J560="s",L560="s",N560="s",P560="s",R560="s",T560="s",V560="s"), 0, IF(OR(D560="a",F560="a",H560="a",J560="a",L560="a",N560="a",P560="a",R560="a",T560="a",V560="a"),Z560,0))</f>
        <v>0</v>
      </c>
      <c r="Z560" s="334">
        <v>15</v>
      </c>
      <c r="AA560" s="39">
        <f>COUNTIF(D560:W560,"a")+COUNTIF(D560:W560,"s")</f>
        <v>0</v>
      </c>
      <c r="AB560" s="388"/>
      <c r="AD560" s="228" t="s">
        <v>205</v>
      </c>
      <c r="BX560" s="219"/>
      <c r="BY560" s="219"/>
      <c r="BZ560" s="219"/>
      <c r="CA560" s="219"/>
      <c r="CB560" s="219"/>
      <c r="CC560" s="219"/>
      <c r="CD560" s="219"/>
      <c r="CE560" s="219"/>
      <c r="CF560" s="219"/>
      <c r="CG560" s="47"/>
      <c r="CH560" s="47"/>
      <c r="CI560" s="47"/>
      <c r="CJ560" s="47"/>
      <c r="CK560" s="47"/>
      <c r="CL560" s="47"/>
      <c r="CM560" s="47"/>
    </row>
    <row r="561" spans="1:200" ht="88.5" customHeight="1" x14ac:dyDescent="0.2">
      <c r="A561" s="326"/>
      <c r="B561" s="176" t="s">
        <v>18</v>
      </c>
      <c r="C561" s="109" t="s">
        <v>195</v>
      </c>
      <c r="D561" s="606"/>
      <c r="E561" s="607"/>
      <c r="F561" s="606"/>
      <c r="G561" s="607"/>
      <c r="H561" s="606"/>
      <c r="I561" s="607"/>
      <c r="J561" s="606"/>
      <c r="K561" s="607"/>
      <c r="L561" s="606"/>
      <c r="M561" s="607"/>
      <c r="N561" s="606"/>
      <c r="O561" s="607"/>
      <c r="P561" s="606"/>
      <c r="Q561" s="607"/>
      <c r="R561" s="606"/>
      <c r="S561" s="607"/>
      <c r="T561" s="606"/>
      <c r="U561" s="607"/>
      <c r="V561" s="606"/>
      <c r="W561" s="607"/>
      <c r="X561" s="90"/>
      <c r="Y561" s="535">
        <f>IF(OR(D561="s",F561="s",H561="s",J561="s",L561="s",N561="s",P561="s",R561="s",T561="s",V561="s"), 0, IF(OR(D561="a",F561="a",H561="a",J561="a",L561="a",N561="a",P561="a",R561="a",T561="a",V561="a"),Z561,0))</f>
        <v>0</v>
      </c>
      <c r="Z561" s="334">
        <v>10</v>
      </c>
      <c r="AA561" s="207">
        <f t="shared" si="77"/>
        <v>0</v>
      </c>
      <c r="AB561" s="274"/>
      <c r="AD561" s="228" t="s">
        <v>205</v>
      </c>
      <c r="BX561" s="47"/>
      <c r="BY561" s="47"/>
      <c r="BZ561" s="47"/>
      <c r="CA561" s="47"/>
      <c r="CB561" s="47"/>
      <c r="CC561" s="47"/>
      <c r="CD561" s="47"/>
      <c r="CE561" s="47"/>
      <c r="CF561" s="47"/>
      <c r="CG561" s="47"/>
      <c r="CH561" s="47"/>
      <c r="CI561" s="47"/>
      <c r="CJ561" s="47"/>
      <c r="CK561" s="47"/>
      <c r="CL561" s="47"/>
      <c r="CM561" s="47"/>
      <c r="CN561" s="47"/>
      <c r="CO561" s="47"/>
      <c r="CP561" s="47"/>
      <c r="CQ561" s="47"/>
      <c r="CR561" s="47"/>
      <c r="CS561" s="47"/>
      <c r="CT561" s="47"/>
      <c r="CU561" s="47"/>
      <c r="CV561" s="47"/>
      <c r="CW561" s="47"/>
      <c r="CX561" s="47"/>
      <c r="CY561" s="47"/>
      <c r="CZ561" s="47"/>
      <c r="DA561" s="47"/>
      <c r="DB561" s="47"/>
      <c r="DC561" s="47"/>
      <c r="DD561" s="47"/>
    </row>
    <row r="562" spans="1:200" ht="88.5" customHeight="1" x14ac:dyDescent="0.2">
      <c r="A562" s="326"/>
      <c r="B562" s="176" t="s">
        <v>19</v>
      </c>
      <c r="C562" s="109" t="s">
        <v>12</v>
      </c>
      <c r="D562" s="606"/>
      <c r="E562" s="607"/>
      <c r="F562" s="606"/>
      <c r="G562" s="607"/>
      <c r="H562" s="606"/>
      <c r="I562" s="607"/>
      <c r="J562" s="606"/>
      <c r="K562" s="607"/>
      <c r="L562" s="606"/>
      <c r="M562" s="607"/>
      <c r="N562" s="606"/>
      <c r="O562" s="607"/>
      <c r="P562" s="606"/>
      <c r="Q562" s="607"/>
      <c r="R562" s="606"/>
      <c r="S562" s="607"/>
      <c r="T562" s="606"/>
      <c r="U562" s="607"/>
      <c r="V562" s="606"/>
      <c r="W562" s="607"/>
      <c r="X562" s="541"/>
      <c r="Y562" s="169">
        <f>IF(OR(D562="s",F562="s",H562="s",J562="s",L562="s",N562="s",P562="s",R562="s",T562="s",V562="s"), 0, IF(OR(D562="a",F562="a",H562="a",J562="a",L562="a",N562="a",P562="a",R562="a",T562="a",V562="a"),Z562,0))</f>
        <v>0</v>
      </c>
      <c r="Z562" s="330">
        <v>20</v>
      </c>
      <c r="AA562" s="207">
        <f t="shared" si="77"/>
        <v>0</v>
      </c>
      <c r="AB562" s="274"/>
      <c r="AD562" s="228" t="s">
        <v>205</v>
      </c>
      <c r="BX562" s="47"/>
      <c r="BY562" s="47"/>
      <c r="BZ562" s="47"/>
      <c r="CA562" s="47"/>
      <c r="CB562" s="47"/>
      <c r="CC562" s="47"/>
      <c r="CD562" s="47"/>
      <c r="CE562" s="47"/>
      <c r="CF562" s="47"/>
      <c r="CG562" s="47"/>
      <c r="CH562" s="47"/>
      <c r="CI562" s="47"/>
      <c r="CJ562" s="47"/>
      <c r="CK562" s="47"/>
      <c r="CL562" s="47"/>
      <c r="CM562" s="47"/>
      <c r="CN562" s="47"/>
      <c r="CO562" s="47"/>
      <c r="CP562" s="47"/>
      <c r="CQ562" s="47"/>
      <c r="CR562" s="47"/>
      <c r="CS562" s="47"/>
      <c r="CT562" s="47"/>
      <c r="CU562" s="47"/>
      <c r="CV562" s="47"/>
      <c r="CW562" s="47"/>
      <c r="CX562" s="47"/>
      <c r="CY562" s="47"/>
      <c r="CZ562" s="47"/>
      <c r="DA562" s="47"/>
      <c r="DB562" s="47"/>
      <c r="DC562" s="47"/>
      <c r="DD562" s="47"/>
    </row>
    <row r="563" spans="1:200" ht="45" customHeight="1" x14ac:dyDescent="0.2">
      <c r="A563" s="316" t="s">
        <v>1157</v>
      </c>
      <c r="B563" s="175" t="s">
        <v>124</v>
      </c>
      <c r="C563" s="132" t="s">
        <v>625</v>
      </c>
      <c r="D563" s="612"/>
      <c r="E563" s="613"/>
      <c r="F563" s="612"/>
      <c r="G563" s="613"/>
      <c r="H563" s="612"/>
      <c r="I563" s="613"/>
      <c r="J563" s="612"/>
      <c r="K563" s="613"/>
      <c r="L563" s="612"/>
      <c r="M563" s="613"/>
      <c r="N563" s="612"/>
      <c r="O563" s="613"/>
      <c r="P563" s="612"/>
      <c r="Q563" s="613"/>
      <c r="R563" s="612"/>
      <c r="S563" s="613"/>
      <c r="T563" s="612"/>
      <c r="U563" s="613"/>
      <c r="V563" s="612"/>
      <c r="W563" s="613"/>
      <c r="X563" s="562"/>
      <c r="Y563" s="538">
        <f t="shared" ref="Y563" si="80">IF(OR(D563="s",F563="s",H563="s",J563="s",L563="s",N563="s",P563="s",R563="s",T563="s",V563="s"), 0, IF(OR(D563="a",F563="a",H563="a",J563="a",L563="a",N563="a",P563="a",R563="a",T563="a",V563="a"),Z563,0))</f>
        <v>0</v>
      </c>
      <c r="Z563" s="333">
        <v>20</v>
      </c>
      <c r="AA563" s="39">
        <f t="shared" si="77"/>
        <v>0</v>
      </c>
      <c r="AB563" s="388"/>
      <c r="AD563" s="228"/>
      <c r="BX563" s="219"/>
      <c r="BY563" s="219"/>
      <c r="BZ563" s="219"/>
      <c r="CA563" s="219"/>
      <c r="CB563" s="219"/>
      <c r="CC563" s="219"/>
      <c r="CD563" s="219"/>
      <c r="CE563" s="219"/>
      <c r="CF563" s="219"/>
      <c r="CG563" s="47"/>
      <c r="CH563" s="47"/>
      <c r="CI563" s="47"/>
      <c r="CJ563" s="47"/>
      <c r="CK563" s="47"/>
      <c r="CL563" s="47"/>
      <c r="CM563" s="47"/>
    </row>
    <row r="564" spans="1:200" ht="45" customHeight="1" thickBot="1" x14ac:dyDescent="0.25">
      <c r="A564" s="316"/>
      <c r="B564" s="175" t="s">
        <v>125</v>
      </c>
      <c r="C564" s="132" t="s">
        <v>427</v>
      </c>
      <c r="D564" s="595"/>
      <c r="E564" s="596"/>
      <c r="F564" s="595"/>
      <c r="G564" s="596"/>
      <c r="H564" s="595"/>
      <c r="I564" s="596"/>
      <c r="J564" s="595"/>
      <c r="K564" s="596"/>
      <c r="L564" s="595"/>
      <c r="M564" s="596"/>
      <c r="N564" s="595"/>
      <c r="O564" s="596"/>
      <c r="P564" s="595"/>
      <c r="Q564" s="596"/>
      <c r="R564" s="595"/>
      <c r="S564" s="596"/>
      <c r="T564" s="595"/>
      <c r="U564" s="596"/>
      <c r="V564" s="595"/>
      <c r="W564" s="596"/>
      <c r="X564" s="421"/>
      <c r="Y564" s="89">
        <f>IF(OR(D564="s",F564="s",H564="s",J564="s",L564="s",N564="s",P564="s",R564="s",T564="s",V564="s"), 0, IF(OR(D564="a",F564="a",H564="a",J564="a",L564="a",N564="a",P564="a",R564="a",T564="a",V564="a"),Z564,0))</f>
        <v>0</v>
      </c>
      <c r="Z564" s="336">
        <v>20</v>
      </c>
      <c r="AA564" s="207">
        <f>COUNTIF(D564:W564,"a")+COUNTIF(D564:W564,"s")</f>
        <v>0</v>
      </c>
      <c r="AB564" s="274"/>
      <c r="AD564" s="228"/>
      <c r="BX564" s="47"/>
      <c r="BY564" s="47"/>
      <c r="BZ564" s="47"/>
      <c r="CA564" s="47"/>
      <c r="CB564" s="47"/>
      <c r="CC564" s="47"/>
      <c r="CD564" s="47"/>
      <c r="CE564" s="47"/>
      <c r="CF564" s="47"/>
      <c r="CG564" s="47"/>
      <c r="CH564" s="47"/>
      <c r="CI564" s="47"/>
      <c r="CJ564" s="47"/>
      <c r="CK564" s="47"/>
      <c r="CL564" s="47"/>
      <c r="CM564" s="47"/>
      <c r="CN564" s="47"/>
      <c r="CO564" s="47"/>
      <c r="CP564" s="47"/>
      <c r="CQ564" s="47"/>
      <c r="CR564" s="47"/>
      <c r="CS564" s="47"/>
      <c r="CT564" s="47"/>
      <c r="CU564" s="47"/>
      <c r="CV564" s="47"/>
      <c r="CW564" s="47"/>
      <c r="CX564" s="47"/>
      <c r="CY564" s="47"/>
      <c r="CZ564" s="47"/>
      <c r="DA564" s="47"/>
      <c r="DB564" s="47"/>
      <c r="DC564" s="47"/>
      <c r="DD564" s="47"/>
    </row>
    <row r="565" spans="1:200" ht="21" customHeight="1" thickTop="1" thickBot="1" x14ac:dyDescent="0.25">
      <c r="A565" s="326"/>
      <c r="B565" s="43"/>
      <c r="C565" s="110"/>
      <c r="D565" s="779" t="s">
        <v>436</v>
      </c>
      <c r="E565" s="780"/>
      <c r="F565" s="780"/>
      <c r="G565" s="780"/>
      <c r="H565" s="780"/>
      <c r="I565" s="780"/>
      <c r="J565" s="780"/>
      <c r="K565" s="780"/>
      <c r="L565" s="780"/>
      <c r="M565" s="780"/>
      <c r="N565" s="780"/>
      <c r="O565" s="780"/>
      <c r="P565" s="780"/>
      <c r="Q565" s="780"/>
      <c r="R565" s="780"/>
      <c r="S565" s="780"/>
      <c r="T565" s="780"/>
      <c r="U565" s="780"/>
      <c r="V565" s="780"/>
      <c r="W565" s="780"/>
      <c r="X565" s="781"/>
      <c r="Y565" s="1">
        <f>SUM(Y549:Y564)</f>
        <v>0</v>
      </c>
      <c r="Z565" s="335">
        <f>SUM(Z549:Z557)+SUM(Z559:Z564)</f>
        <v>165</v>
      </c>
      <c r="AD565" s="228"/>
      <c r="BX565" s="47"/>
      <c r="BY565" s="47"/>
      <c r="BZ565" s="47"/>
      <c r="CA565" s="47"/>
      <c r="CB565" s="47"/>
      <c r="CC565" s="47"/>
      <c r="CD565" s="47"/>
      <c r="CE565" s="47"/>
      <c r="CF565" s="47"/>
      <c r="CG565" s="47"/>
      <c r="CH565" s="47"/>
      <c r="CI565" s="47"/>
      <c r="CJ565" s="47"/>
      <c r="CK565" s="47"/>
      <c r="CL565" s="47"/>
      <c r="CM565" s="47"/>
      <c r="CN565" s="47"/>
      <c r="CO565" s="47"/>
      <c r="CP565" s="47"/>
      <c r="CQ565" s="47"/>
      <c r="CR565" s="47"/>
      <c r="CS565" s="47"/>
      <c r="CT565" s="47"/>
      <c r="CU565" s="47"/>
      <c r="CV565" s="47"/>
      <c r="CW565" s="47"/>
      <c r="CX565" s="47"/>
      <c r="CY565" s="47"/>
      <c r="CZ565" s="47"/>
      <c r="DA565" s="47"/>
      <c r="DB565" s="47"/>
      <c r="DC565" s="47"/>
      <c r="DD565" s="47"/>
    </row>
    <row r="566" spans="1:200" ht="21" customHeight="1" thickBot="1" x14ac:dyDescent="0.25">
      <c r="A566" s="324"/>
      <c r="B566" s="367"/>
      <c r="C566" s="171"/>
      <c r="D566" s="632"/>
      <c r="E566" s="633"/>
      <c r="F566" s="791">
        <v>95</v>
      </c>
      <c r="G566" s="667"/>
      <c r="H566" s="667"/>
      <c r="I566" s="667"/>
      <c r="J566" s="667"/>
      <c r="K566" s="667"/>
      <c r="L566" s="667"/>
      <c r="M566" s="667"/>
      <c r="N566" s="667"/>
      <c r="O566" s="667"/>
      <c r="P566" s="667"/>
      <c r="Q566" s="667"/>
      <c r="R566" s="667"/>
      <c r="S566" s="667"/>
      <c r="T566" s="667"/>
      <c r="U566" s="667"/>
      <c r="V566" s="667"/>
      <c r="W566" s="667"/>
      <c r="X566" s="667"/>
      <c r="Y566" s="667"/>
      <c r="Z566" s="668"/>
      <c r="AD566" s="228"/>
      <c r="BX566" s="47"/>
      <c r="BY566" s="47"/>
      <c r="BZ566" s="47"/>
      <c r="CA566" s="47"/>
      <c r="CB566" s="47"/>
      <c r="CC566" s="47"/>
      <c r="CD566" s="47"/>
      <c r="CE566" s="47"/>
      <c r="CF566" s="47"/>
      <c r="CG566" s="47"/>
      <c r="CH566" s="47"/>
      <c r="CI566" s="47"/>
      <c r="CJ566" s="47"/>
      <c r="CK566" s="47"/>
      <c r="CL566" s="47"/>
      <c r="CM566" s="47"/>
      <c r="CN566" s="47"/>
      <c r="CO566" s="47"/>
      <c r="CP566" s="47"/>
      <c r="CQ566" s="47"/>
      <c r="CR566" s="47"/>
      <c r="CS566" s="47"/>
      <c r="CT566" s="47"/>
      <c r="CU566" s="47"/>
      <c r="CV566" s="47"/>
      <c r="CW566" s="47"/>
      <c r="CX566" s="47"/>
      <c r="CY566" s="47"/>
      <c r="CZ566" s="47"/>
      <c r="DA566" s="47"/>
      <c r="DB566" s="47"/>
      <c r="DC566" s="47"/>
      <c r="DD566" s="47"/>
    </row>
    <row r="567" spans="1:200" s="84" customFormat="1" ht="30" customHeight="1" thickBot="1" x14ac:dyDescent="0.25">
      <c r="A567" s="316"/>
      <c r="B567" s="240" t="s">
        <v>126</v>
      </c>
      <c r="C567" s="143" t="s">
        <v>25</v>
      </c>
      <c r="D567" s="241"/>
      <c r="E567" s="242"/>
      <c r="F567" s="243"/>
      <c r="G567" s="244"/>
      <c r="H567" s="241"/>
      <c r="I567" s="242"/>
      <c r="J567" s="160" t="s">
        <v>435</v>
      </c>
      <c r="K567" s="244"/>
      <c r="L567" s="160" t="s">
        <v>435</v>
      </c>
      <c r="M567" s="242"/>
      <c r="N567" s="243"/>
      <c r="O567" s="244"/>
      <c r="P567" s="241"/>
      <c r="Q567" s="242"/>
      <c r="R567" s="243"/>
      <c r="S567" s="244"/>
      <c r="T567" s="241"/>
      <c r="U567" s="242"/>
      <c r="V567" s="243"/>
      <c r="W567" s="244"/>
      <c r="X567" s="167"/>
      <c r="Y567" s="167"/>
      <c r="Z567" s="346"/>
      <c r="AA567" s="207"/>
      <c r="AB567" s="47"/>
      <c r="AC567" s="219"/>
      <c r="AD567" s="228"/>
      <c r="AE567" s="219"/>
      <c r="AF567" s="219"/>
      <c r="AG567" s="219"/>
      <c r="AH567" s="219"/>
      <c r="AI567" s="219"/>
      <c r="AJ567" s="219"/>
      <c r="AK567" s="219"/>
      <c r="AL567" s="219"/>
      <c r="AM567" s="219"/>
      <c r="AN567" s="219"/>
      <c r="AO567" s="219"/>
      <c r="AP567" s="219"/>
      <c r="AQ567" s="219"/>
      <c r="AR567" s="219"/>
      <c r="AS567" s="219"/>
      <c r="AT567" s="219"/>
      <c r="AU567" s="219"/>
      <c r="AV567" s="219"/>
      <c r="AW567" s="219"/>
      <c r="AX567" s="219"/>
      <c r="AY567" s="219"/>
      <c r="AZ567" s="219"/>
      <c r="BA567" s="219"/>
      <c r="BB567" s="219"/>
      <c r="BC567" s="219"/>
      <c r="BD567" s="219"/>
      <c r="BE567" s="219"/>
      <c r="BF567" s="219"/>
      <c r="BG567" s="219"/>
      <c r="BH567" s="219"/>
      <c r="BI567" s="219"/>
      <c r="BJ567" s="219"/>
      <c r="BK567" s="219"/>
      <c r="BL567" s="219"/>
      <c r="BM567" s="219"/>
      <c r="BN567" s="219"/>
      <c r="BO567" s="219"/>
      <c r="BP567" s="219"/>
      <c r="BQ567" s="219"/>
      <c r="BR567" s="219"/>
      <c r="BS567" s="219"/>
      <c r="BT567" s="219"/>
      <c r="BU567" s="219"/>
      <c r="BV567" s="219"/>
      <c r="BW567" s="219"/>
      <c r="BX567" s="47"/>
      <c r="BY567" s="47"/>
      <c r="BZ567" s="47"/>
      <c r="CA567" s="47"/>
      <c r="CB567" s="47"/>
      <c r="CC567" s="47"/>
      <c r="CD567" s="47"/>
      <c r="CE567" s="47"/>
      <c r="CF567" s="47"/>
      <c r="CG567" s="47"/>
      <c r="CH567" s="47"/>
      <c r="CI567" s="47"/>
      <c r="CJ567" s="47"/>
      <c r="CK567" s="47"/>
      <c r="CL567" s="47"/>
      <c r="CM567" s="47"/>
      <c r="CN567" s="47"/>
      <c r="CO567" s="47"/>
      <c r="CP567" s="47"/>
      <c r="CQ567" s="47"/>
      <c r="CR567" s="47"/>
      <c r="CS567" s="47"/>
      <c r="CT567" s="47"/>
      <c r="CU567" s="47"/>
      <c r="CV567" s="47"/>
      <c r="CW567" s="47"/>
      <c r="CX567" s="47"/>
      <c r="CY567" s="47"/>
      <c r="CZ567" s="47"/>
      <c r="DA567" s="47"/>
      <c r="DB567" s="47"/>
      <c r="DC567" s="47"/>
      <c r="DD567" s="47"/>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c r="FE567" s="2"/>
      <c r="FF567" s="2"/>
      <c r="FG567" s="2"/>
      <c r="FH567" s="2"/>
      <c r="FI567" s="2"/>
      <c r="FJ567" s="2"/>
      <c r="FK567" s="2"/>
      <c r="FL567" s="2"/>
      <c r="FM567" s="2"/>
      <c r="FN567" s="2"/>
      <c r="FO567" s="2"/>
      <c r="FP567" s="2"/>
      <c r="FQ567" s="2"/>
      <c r="FR567" s="2"/>
      <c r="FS567" s="2"/>
      <c r="FT567" s="2"/>
      <c r="FU567" s="2"/>
      <c r="FV567" s="2"/>
      <c r="FW567" s="2"/>
      <c r="FX567" s="2"/>
      <c r="FY567" s="2"/>
      <c r="FZ567" s="2"/>
      <c r="GA567" s="2"/>
      <c r="GB567" s="2"/>
      <c r="GC567" s="2"/>
      <c r="GD567" s="2"/>
      <c r="GE567" s="2"/>
      <c r="GF567" s="2"/>
      <c r="GG567" s="2"/>
      <c r="GH567" s="2"/>
      <c r="GI567" s="2"/>
      <c r="GJ567" s="2"/>
      <c r="GK567" s="2"/>
      <c r="GL567" s="2"/>
      <c r="GM567" s="2"/>
      <c r="GN567" s="2"/>
      <c r="GO567" s="2"/>
      <c r="GP567" s="2"/>
      <c r="GQ567" s="2"/>
      <c r="GR567" s="2"/>
    </row>
    <row r="568" spans="1:200" ht="67.7" customHeight="1" x14ac:dyDescent="0.2">
      <c r="A568" s="383"/>
      <c r="B568" s="172" t="s">
        <v>127</v>
      </c>
      <c r="C568" s="132" t="s">
        <v>626</v>
      </c>
      <c r="D568" s="649"/>
      <c r="E568" s="650"/>
      <c r="F568" s="649"/>
      <c r="G568" s="650"/>
      <c r="H568" s="649"/>
      <c r="I568" s="650"/>
      <c r="J568" s="649"/>
      <c r="K568" s="650"/>
      <c r="L568" s="649"/>
      <c r="M568" s="650"/>
      <c r="N568" s="649"/>
      <c r="O568" s="650"/>
      <c r="P568" s="649"/>
      <c r="Q568" s="650"/>
      <c r="R568" s="649"/>
      <c r="S568" s="650"/>
      <c r="T568" s="649"/>
      <c r="U568" s="650"/>
      <c r="V568" s="649"/>
      <c r="W568" s="650"/>
      <c r="X568" s="90"/>
      <c r="Y568" s="538">
        <f>IF(OR(D568="s",F568="s",H568="s",J568="s",L568="s",N568="s",P568="s",R568="s",T568="s",V568="s"), 0, IF(OR(D568="a",F568="a",H568="a",J568="a",L568="a",N568="a",P568="a",R568="a",T568="a",V568="a"),Z568,0))</f>
        <v>0</v>
      </c>
      <c r="Z568" s="333">
        <v>20</v>
      </c>
      <c r="AA568" s="39">
        <f>COUNTIF(D568:W568,"a")+COUNTIF(D568:W568,"s")</f>
        <v>0</v>
      </c>
      <c r="AB568" s="388"/>
      <c r="AD568" s="228" t="s">
        <v>205</v>
      </c>
      <c r="BX568" s="219"/>
      <c r="BY568" s="219"/>
      <c r="BZ568" s="219"/>
      <c r="CA568" s="219"/>
      <c r="CB568" s="219"/>
      <c r="CC568" s="219"/>
      <c r="CD568" s="219"/>
      <c r="CE568" s="219"/>
      <c r="CF568" s="219"/>
      <c r="CG568" s="47"/>
      <c r="CH568" s="47"/>
      <c r="CI568" s="47"/>
      <c r="CJ568" s="47"/>
      <c r="CK568" s="47"/>
      <c r="CL568" s="47"/>
      <c r="CM568" s="47"/>
    </row>
    <row r="569" spans="1:200" ht="45" customHeight="1" x14ac:dyDescent="0.2">
      <c r="A569" s="383"/>
      <c r="B569" s="173" t="s">
        <v>128</v>
      </c>
      <c r="C569" s="109" t="s">
        <v>687</v>
      </c>
      <c r="D569" s="606"/>
      <c r="E569" s="607"/>
      <c r="F569" s="606"/>
      <c r="G569" s="607"/>
      <c r="H569" s="606"/>
      <c r="I569" s="607"/>
      <c r="J569" s="606"/>
      <c r="K569" s="607"/>
      <c r="L569" s="606"/>
      <c r="M569" s="607"/>
      <c r="N569" s="606"/>
      <c r="O569" s="607"/>
      <c r="P569" s="606"/>
      <c r="Q569" s="607"/>
      <c r="R569" s="606"/>
      <c r="S569" s="607"/>
      <c r="T569" s="606"/>
      <c r="U569" s="607"/>
      <c r="V569" s="606"/>
      <c r="W569" s="607"/>
      <c r="X569" s="90"/>
      <c r="Y569" s="538">
        <f>IF(OR(D569="s",F569="s",H569="s",J569="s",L569="s",N569="s",P569="s",R569="s",T569="s",V569="s"), 0, IF(OR(D569="a",F569="a",H569="a",J569="a",L569="a",N569="a",P569="a",R569="a",T569="a",V569="a"),Z569,0))</f>
        <v>0</v>
      </c>
      <c r="Z569" s="330">
        <v>20</v>
      </c>
      <c r="AA569" s="39">
        <f>COUNTIF(D569:W569,"a")+COUNTIF(D569:W569,"s")</f>
        <v>0</v>
      </c>
      <c r="AB569" s="388"/>
      <c r="AD569" s="228" t="s">
        <v>205</v>
      </c>
      <c r="BX569" s="219"/>
      <c r="BY569" s="219"/>
      <c r="BZ569" s="219"/>
      <c r="CA569" s="219"/>
      <c r="CB569" s="219"/>
      <c r="CC569" s="219"/>
      <c r="CD569" s="219"/>
      <c r="CE569" s="219"/>
      <c r="CF569" s="219"/>
      <c r="CG569" s="47"/>
      <c r="CH569" s="47"/>
      <c r="CI569" s="47"/>
      <c r="CJ569" s="47"/>
      <c r="CK569" s="47"/>
      <c r="CL569" s="47"/>
      <c r="CM569" s="47"/>
    </row>
    <row r="570" spans="1:200" ht="45" customHeight="1" x14ac:dyDescent="0.2">
      <c r="A570" s="326"/>
      <c r="B570" s="173" t="s">
        <v>129</v>
      </c>
      <c r="C570" s="109" t="s">
        <v>627</v>
      </c>
      <c r="D570" s="606"/>
      <c r="E570" s="607"/>
      <c r="F570" s="606"/>
      <c r="G570" s="607"/>
      <c r="H570" s="606"/>
      <c r="I570" s="607"/>
      <c r="J570" s="606"/>
      <c r="K570" s="607"/>
      <c r="L570" s="606"/>
      <c r="M570" s="607"/>
      <c r="N570" s="606"/>
      <c r="O570" s="607"/>
      <c r="P570" s="606"/>
      <c r="Q570" s="607"/>
      <c r="R570" s="606"/>
      <c r="S570" s="607"/>
      <c r="T570" s="606"/>
      <c r="U570" s="607"/>
      <c r="V570" s="606"/>
      <c r="W570" s="607"/>
      <c r="X570" s="90"/>
      <c r="Y570" s="538">
        <f>IF(OR(D570="s",F570="s",H570="s",J570="s",L570="s",N570="s",P570="s",R570="s",T570="s",V570="s"), 0, IF(OR(D570="a",F570="a",H570="a",J570="a",L570="a",N570="a",P570="a",R570="a",T570="a",V570="a"),Z570,0))</f>
        <v>0</v>
      </c>
      <c r="Z570" s="330">
        <v>10</v>
      </c>
      <c r="AA570" s="207">
        <f>COUNTIF(D570:W570,"a")+COUNTIF(D570:W570,"s")</f>
        <v>0</v>
      </c>
      <c r="AB570" s="274"/>
      <c r="AD570" s="228"/>
      <c r="BX570" s="47"/>
      <c r="BY570" s="47"/>
      <c r="BZ570" s="47"/>
      <c r="CA570" s="47"/>
      <c r="CB570" s="47"/>
      <c r="CC570" s="47"/>
      <c r="CD570" s="47"/>
      <c r="CE570" s="47"/>
      <c r="CF570" s="47"/>
      <c r="CG570" s="47"/>
      <c r="CH570" s="47"/>
      <c r="CI570" s="47"/>
      <c r="CJ570" s="47"/>
      <c r="CK570" s="47"/>
      <c r="CL570" s="47"/>
      <c r="CM570" s="47"/>
      <c r="CN570" s="47"/>
      <c r="CO570" s="47"/>
      <c r="CP570" s="47"/>
      <c r="CQ570" s="47"/>
      <c r="CR570" s="47"/>
      <c r="CS570" s="47"/>
      <c r="CT570" s="47"/>
      <c r="CU570" s="47"/>
      <c r="CV570" s="47"/>
      <c r="CW570" s="47"/>
      <c r="CX570" s="47"/>
      <c r="CY570" s="47"/>
      <c r="CZ570" s="47"/>
      <c r="DA570" s="47"/>
      <c r="DB570" s="47"/>
      <c r="DC570" s="47"/>
      <c r="DD570" s="47"/>
    </row>
    <row r="571" spans="1:200" ht="45" customHeight="1" x14ac:dyDescent="0.2">
      <c r="A571" s="326"/>
      <c r="B571" s="173" t="s">
        <v>197</v>
      </c>
      <c r="C571" s="109" t="s">
        <v>628</v>
      </c>
      <c r="D571" s="606"/>
      <c r="E571" s="607"/>
      <c r="F571" s="606"/>
      <c r="G571" s="607"/>
      <c r="H571" s="606"/>
      <c r="I571" s="607"/>
      <c r="J571" s="606"/>
      <c r="K571" s="607"/>
      <c r="L571" s="606"/>
      <c r="M571" s="607"/>
      <c r="N571" s="606"/>
      <c r="O571" s="607"/>
      <c r="P571" s="606"/>
      <c r="Q571" s="607"/>
      <c r="R571" s="606"/>
      <c r="S571" s="607"/>
      <c r="T571" s="606"/>
      <c r="U571" s="607"/>
      <c r="V571" s="606"/>
      <c r="W571" s="607"/>
      <c r="X571" s="90"/>
      <c r="Y571" s="538">
        <f>IF(OR(D571="s",F571="s",H571="s",J571="s",L571="s",N571="s",P571="s",R571="s",T571="s",V571="s"), 0, IF(OR(D571="a",F571="a",H571="a",J571="a",L571="a",N571="a",P571="a",R571="a",T571="a",V571="a"),Z571,0))</f>
        <v>0</v>
      </c>
      <c r="Z571" s="330">
        <v>10</v>
      </c>
      <c r="AA571" s="207">
        <f>COUNTIF(D571:W571,"a")+COUNTIF(D571:W571,"s")</f>
        <v>0</v>
      </c>
      <c r="AB571" s="274"/>
      <c r="AD571" s="228"/>
      <c r="BX571" s="47"/>
      <c r="BY571" s="47"/>
      <c r="BZ571" s="47"/>
      <c r="CA571" s="47"/>
      <c r="CB571" s="47"/>
      <c r="CC571" s="47"/>
      <c r="CD571" s="47"/>
      <c r="CE571" s="47"/>
      <c r="CF571" s="47"/>
      <c r="CG571" s="47"/>
      <c r="CH571" s="47"/>
      <c r="CI571" s="47"/>
      <c r="CJ571" s="47"/>
      <c r="CK571" s="47"/>
      <c r="CL571" s="47"/>
      <c r="CM571" s="47"/>
      <c r="CN571" s="47"/>
      <c r="CO571" s="47"/>
      <c r="CP571" s="47"/>
      <c r="CQ571" s="47"/>
      <c r="CR571" s="47"/>
      <c r="CS571" s="47"/>
      <c r="CT571" s="47"/>
      <c r="CU571" s="47"/>
      <c r="CV571" s="47"/>
      <c r="CW571" s="47"/>
      <c r="CX571" s="47"/>
      <c r="CY571" s="47"/>
      <c r="CZ571" s="47"/>
      <c r="DA571" s="47"/>
      <c r="DB571" s="47"/>
      <c r="DC571" s="47"/>
      <c r="DD571" s="47"/>
    </row>
    <row r="572" spans="1:200" ht="27.95" customHeight="1" thickBot="1" x14ac:dyDescent="0.25">
      <c r="A572" s="326"/>
      <c r="B572" s="173" t="s">
        <v>130</v>
      </c>
      <c r="C572" s="109" t="s">
        <v>538</v>
      </c>
      <c r="D572" s="563"/>
      <c r="E572" s="568"/>
      <c r="F572" s="563"/>
      <c r="G572" s="568"/>
      <c r="H572" s="563"/>
      <c r="I572" s="568"/>
      <c r="J572" s="563"/>
      <c r="K572" s="568"/>
      <c r="L572" s="563"/>
      <c r="M572" s="568"/>
      <c r="N572" s="563"/>
      <c r="O572" s="568"/>
      <c r="P572" s="563"/>
      <c r="Q572" s="568"/>
      <c r="R572" s="563"/>
      <c r="S572" s="568"/>
      <c r="T572" s="563"/>
      <c r="U572" s="568"/>
      <c r="V572" s="563"/>
      <c r="W572" s="568"/>
      <c r="X572" s="90"/>
      <c r="Y572" s="538">
        <f>IF(OR(D572="s",F572="s",H572="s",J572="s",L572="s",N572="s",P572="s",R572="s",T572="s",V572="s"), 0, IF(OR(D572="a",F572="a",H572="a",J572="a",L572="a",N572="a",P572="a",R572="a",T572="a",V572="a"),Z572,0))</f>
        <v>0</v>
      </c>
      <c r="Z572" s="334">
        <v>10</v>
      </c>
      <c r="AA572" s="207">
        <f>COUNTIF(D572:W572,"a")+COUNTIF(D572:W572,"s")</f>
        <v>0</v>
      </c>
      <c r="AB572" s="274"/>
      <c r="AD572" s="228" t="s">
        <v>205</v>
      </c>
      <c r="BX572" s="47"/>
      <c r="BY572" s="47"/>
      <c r="BZ572" s="47"/>
      <c r="CA572" s="47"/>
      <c r="CB572" s="47"/>
      <c r="CC572" s="47"/>
      <c r="CD572" s="47"/>
      <c r="CE572" s="47"/>
      <c r="CF572" s="47"/>
      <c r="CG572" s="47"/>
      <c r="CH572" s="47"/>
      <c r="CI572" s="47"/>
      <c r="CJ572" s="47"/>
      <c r="CK572" s="47"/>
      <c r="CL572" s="47"/>
      <c r="CM572" s="47"/>
      <c r="CN572" s="47"/>
      <c r="CO572" s="47"/>
      <c r="CP572" s="47"/>
      <c r="CQ572" s="47"/>
      <c r="CR572" s="47"/>
      <c r="CS572" s="47"/>
      <c r="CT572" s="47"/>
      <c r="CU572" s="47"/>
      <c r="CV572" s="47"/>
      <c r="CW572" s="47"/>
      <c r="CX572" s="47"/>
      <c r="CY572" s="47"/>
      <c r="CZ572" s="47"/>
      <c r="DA572" s="47"/>
      <c r="DB572" s="47"/>
      <c r="DC572" s="47"/>
      <c r="DD572" s="47"/>
    </row>
    <row r="573" spans="1:200" ht="21" customHeight="1" thickTop="1" thickBot="1" x14ac:dyDescent="0.25">
      <c r="A573" s="326"/>
      <c r="B573" s="43"/>
      <c r="C573" s="109"/>
      <c r="D573" s="629" t="s">
        <v>436</v>
      </c>
      <c r="E573" s="641"/>
      <c r="F573" s="641"/>
      <c r="G573" s="641"/>
      <c r="H573" s="641"/>
      <c r="I573" s="641"/>
      <c r="J573" s="641"/>
      <c r="K573" s="641"/>
      <c r="L573" s="641"/>
      <c r="M573" s="641"/>
      <c r="N573" s="641"/>
      <c r="O573" s="641"/>
      <c r="P573" s="641"/>
      <c r="Q573" s="641"/>
      <c r="R573" s="641"/>
      <c r="S573" s="641"/>
      <c r="T573" s="641"/>
      <c r="U573" s="641"/>
      <c r="V573" s="641"/>
      <c r="W573" s="641"/>
      <c r="X573" s="642"/>
      <c r="Y573" s="1">
        <f>SUM(Y568:Y572)</f>
        <v>0</v>
      </c>
      <c r="Z573" s="331">
        <f>SUM(Z568:Z572)</f>
        <v>70</v>
      </c>
      <c r="AD573" s="228"/>
      <c r="BX573" s="47"/>
      <c r="BY573" s="47"/>
      <c r="BZ573" s="47"/>
      <c r="CA573" s="47"/>
      <c r="CB573" s="47"/>
      <c r="CC573" s="47"/>
      <c r="CD573" s="47"/>
      <c r="CE573" s="47"/>
      <c r="CF573" s="47"/>
      <c r="CG573" s="47"/>
      <c r="CH573" s="47"/>
      <c r="CI573" s="47"/>
      <c r="CJ573" s="47"/>
      <c r="CK573" s="47"/>
      <c r="CL573" s="47"/>
      <c r="CM573" s="47"/>
      <c r="CN573" s="47"/>
      <c r="CO573" s="47"/>
      <c r="CP573" s="47"/>
      <c r="CQ573" s="47"/>
      <c r="CR573" s="47"/>
      <c r="CS573" s="47"/>
      <c r="CT573" s="47"/>
      <c r="CU573" s="47"/>
      <c r="CV573" s="47"/>
      <c r="CW573" s="47"/>
      <c r="CX573" s="47"/>
      <c r="CY573" s="47"/>
      <c r="CZ573" s="47"/>
      <c r="DA573" s="47"/>
      <c r="DB573" s="47"/>
      <c r="DC573" s="47"/>
      <c r="DD573" s="47"/>
    </row>
    <row r="574" spans="1:200" s="92" customFormat="1" ht="21" customHeight="1" thickBot="1" x14ac:dyDescent="0.25">
      <c r="A574" s="326"/>
      <c r="B574" s="93"/>
      <c r="C574" s="137"/>
      <c r="D574" s="632"/>
      <c r="E574" s="633"/>
      <c r="F574" s="834">
        <v>50</v>
      </c>
      <c r="G574" s="667"/>
      <c r="H574" s="667"/>
      <c r="I574" s="667"/>
      <c r="J574" s="667"/>
      <c r="K574" s="667"/>
      <c r="L574" s="667"/>
      <c r="M574" s="667"/>
      <c r="N574" s="667"/>
      <c r="O574" s="667"/>
      <c r="P574" s="667"/>
      <c r="Q574" s="667"/>
      <c r="R574" s="667"/>
      <c r="S574" s="667"/>
      <c r="T574" s="667"/>
      <c r="U574" s="667"/>
      <c r="V574" s="667"/>
      <c r="W574" s="667"/>
      <c r="X574" s="667"/>
      <c r="Y574" s="667"/>
      <c r="Z574" s="668"/>
      <c r="AA574" s="207"/>
      <c r="AB574" s="47"/>
      <c r="AC574" s="219"/>
      <c r="AD574" s="228"/>
      <c r="AE574" s="219"/>
      <c r="AF574" s="219"/>
      <c r="AG574" s="219"/>
      <c r="AH574" s="219"/>
      <c r="AI574" s="219"/>
      <c r="AJ574" s="219"/>
      <c r="AK574" s="219"/>
      <c r="AL574" s="219"/>
      <c r="AM574" s="219"/>
      <c r="AN574" s="219"/>
      <c r="AO574" s="219"/>
      <c r="AP574" s="219"/>
      <c r="AQ574" s="219"/>
      <c r="AR574" s="219"/>
      <c r="AS574" s="219"/>
      <c r="AT574" s="219"/>
      <c r="AU574" s="219"/>
      <c r="AV574" s="219"/>
      <c r="AW574" s="219"/>
      <c r="AX574" s="219"/>
      <c r="AY574" s="219"/>
      <c r="AZ574" s="219"/>
      <c r="BA574" s="219"/>
      <c r="BB574" s="219"/>
      <c r="BC574" s="219"/>
      <c r="BD574" s="219"/>
      <c r="BE574" s="219"/>
      <c r="BF574" s="219"/>
      <c r="BG574" s="219"/>
      <c r="BH574" s="219"/>
      <c r="BI574" s="219"/>
      <c r="BJ574" s="219"/>
      <c r="BK574" s="219"/>
      <c r="BL574" s="219"/>
      <c r="BM574" s="219"/>
      <c r="BN574" s="219"/>
      <c r="BO574" s="219"/>
      <c r="BP574" s="219"/>
      <c r="BQ574" s="219"/>
      <c r="BR574" s="219"/>
      <c r="BS574" s="219"/>
      <c r="BT574" s="219"/>
      <c r="BU574" s="219"/>
      <c r="BV574" s="219"/>
      <c r="BW574" s="219"/>
      <c r="BX574" s="47"/>
      <c r="BY574" s="47"/>
      <c r="BZ574" s="47"/>
      <c r="CA574" s="47"/>
      <c r="CB574" s="47"/>
      <c r="CC574" s="47"/>
      <c r="CD574" s="47"/>
      <c r="CE574" s="47"/>
      <c r="CF574" s="47"/>
      <c r="CG574" s="47"/>
      <c r="CH574" s="47"/>
      <c r="CI574" s="47"/>
      <c r="CJ574" s="47"/>
      <c r="CK574" s="47"/>
      <c r="CL574" s="47"/>
      <c r="CM574" s="47"/>
      <c r="CN574" s="47"/>
      <c r="CO574" s="47"/>
      <c r="CP574" s="47"/>
      <c r="CQ574" s="47"/>
      <c r="CR574" s="47"/>
      <c r="CS574" s="47"/>
      <c r="CT574" s="47"/>
      <c r="CU574" s="47"/>
      <c r="CV574" s="47"/>
      <c r="CW574" s="47"/>
      <c r="CX574" s="47"/>
      <c r="CY574" s="47"/>
      <c r="CZ574" s="47"/>
      <c r="DA574" s="47"/>
      <c r="DB574" s="47"/>
      <c r="DC574" s="47"/>
      <c r="DD574" s="47"/>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c r="FE574" s="2"/>
      <c r="FF574" s="2"/>
      <c r="FG574" s="2"/>
      <c r="FH574" s="2"/>
      <c r="FI574" s="2"/>
      <c r="FJ574" s="2"/>
      <c r="FK574" s="2"/>
      <c r="FL574" s="2"/>
      <c r="FM574" s="2"/>
      <c r="FN574" s="2"/>
      <c r="FO574" s="2"/>
      <c r="FP574" s="2"/>
      <c r="FQ574" s="2"/>
      <c r="FR574" s="2"/>
      <c r="FS574" s="2"/>
      <c r="FT574" s="2"/>
      <c r="FU574" s="2"/>
      <c r="FV574" s="2"/>
      <c r="FW574" s="2"/>
      <c r="FX574" s="2"/>
      <c r="FY574" s="2"/>
      <c r="FZ574" s="2"/>
      <c r="GA574" s="2"/>
      <c r="GB574" s="2"/>
      <c r="GC574" s="2"/>
      <c r="GD574" s="2"/>
      <c r="GE574" s="2"/>
      <c r="GF574" s="2"/>
      <c r="GG574" s="2"/>
      <c r="GH574" s="2"/>
      <c r="GI574" s="2"/>
      <c r="GJ574" s="2"/>
      <c r="GK574" s="2"/>
      <c r="GL574" s="2"/>
      <c r="GM574" s="2"/>
      <c r="GN574" s="2"/>
      <c r="GO574" s="2"/>
      <c r="GP574" s="2"/>
      <c r="GQ574" s="2"/>
      <c r="GR574" s="2"/>
    </row>
    <row r="575" spans="1:200" s="84" customFormat="1" ht="30" customHeight="1" thickBot="1" x14ac:dyDescent="0.25">
      <c r="A575" s="326"/>
      <c r="B575" s="178" t="s">
        <v>131</v>
      </c>
      <c r="C575" s="121" t="s">
        <v>629</v>
      </c>
      <c r="D575" s="8"/>
      <c r="E575" s="7"/>
      <c r="F575" s="8"/>
      <c r="G575" s="9"/>
      <c r="H575" s="6"/>
      <c r="I575" s="7"/>
      <c r="J575" s="8"/>
      <c r="K575" s="9"/>
      <c r="L575" s="12" t="s">
        <v>435</v>
      </c>
      <c r="M575" s="7"/>
      <c r="N575" s="8"/>
      <c r="O575" s="9"/>
      <c r="P575" s="6"/>
      <c r="Q575" s="7"/>
      <c r="R575" s="8"/>
      <c r="S575" s="9"/>
      <c r="T575" s="6"/>
      <c r="U575" s="7"/>
      <c r="V575" s="8"/>
      <c r="W575" s="9"/>
      <c r="X575" s="13"/>
      <c r="Y575" s="13"/>
      <c r="Z575" s="18"/>
      <c r="AA575" s="402"/>
      <c r="AB575" s="47"/>
      <c r="AC575" s="219"/>
      <c r="AD575" s="228"/>
      <c r="AE575" s="219"/>
      <c r="AF575" s="219"/>
      <c r="AG575" s="219"/>
      <c r="AH575" s="219"/>
      <c r="AI575" s="219"/>
      <c r="AJ575" s="219"/>
      <c r="AK575" s="219"/>
      <c r="AL575" s="219"/>
      <c r="AM575" s="219"/>
      <c r="AN575" s="219"/>
      <c r="AO575" s="219"/>
      <c r="AP575" s="219"/>
      <c r="AQ575" s="219"/>
      <c r="AR575" s="219"/>
      <c r="AS575" s="219"/>
      <c r="AT575" s="219"/>
      <c r="AU575" s="219"/>
      <c r="AV575" s="219"/>
      <c r="AW575" s="219"/>
      <c r="AX575" s="219"/>
      <c r="AY575" s="219"/>
      <c r="AZ575" s="219"/>
      <c r="BA575" s="219"/>
      <c r="BB575" s="219"/>
      <c r="BC575" s="219"/>
      <c r="BD575" s="219"/>
      <c r="BE575" s="219"/>
      <c r="BF575" s="219"/>
      <c r="BG575" s="219"/>
      <c r="BH575" s="219"/>
      <c r="BI575" s="219"/>
      <c r="BJ575" s="219"/>
      <c r="BK575" s="219"/>
      <c r="BL575" s="219"/>
      <c r="BM575" s="219"/>
      <c r="BN575" s="219"/>
      <c r="BO575" s="219"/>
      <c r="BP575" s="219"/>
      <c r="BQ575" s="219"/>
      <c r="BR575" s="219"/>
      <c r="BS575" s="219"/>
      <c r="BT575" s="219"/>
      <c r="BU575" s="219"/>
      <c r="BV575" s="219"/>
      <c r="BW575" s="219"/>
      <c r="BX575" s="219"/>
      <c r="BY575" s="219"/>
      <c r="BZ575" s="219"/>
      <c r="CA575" s="219"/>
      <c r="CB575" s="219"/>
      <c r="CC575" s="219"/>
      <c r="CD575" s="219"/>
      <c r="CE575" s="219"/>
      <c r="CF575" s="219"/>
      <c r="CG575" s="47"/>
      <c r="CH575" s="47"/>
      <c r="CI575" s="47"/>
      <c r="CJ575" s="47"/>
      <c r="CK575" s="47"/>
      <c r="CL575" s="47"/>
      <c r="CM575" s="47"/>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c r="FE575" s="2"/>
      <c r="FF575" s="2"/>
      <c r="FG575" s="2"/>
      <c r="FH575" s="2"/>
      <c r="FI575" s="2"/>
      <c r="FJ575" s="2"/>
      <c r="FK575" s="2"/>
      <c r="FL575" s="2"/>
      <c r="FM575" s="2"/>
      <c r="FN575" s="2"/>
      <c r="FO575" s="2"/>
      <c r="FP575" s="2"/>
      <c r="FQ575" s="2"/>
    </row>
    <row r="576" spans="1:200" ht="30" customHeight="1" x14ac:dyDescent="0.2">
      <c r="A576" s="326"/>
      <c r="B576" s="172"/>
      <c r="C576" s="311" t="s">
        <v>1080</v>
      </c>
      <c r="D576" s="619"/>
      <c r="E576" s="620"/>
      <c r="F576" s="620"/>
      <c r="G576" s="620"/>
      <c r="H576" s="620"/>
      <c r="I576" s="620"/>
      <c r="J576" s="620"/>
      <c r="K576" s="620"/>
      <c r="L576" s="620"/>
      <c r="M576" s="620"/>
      <c r="N576" s="620"/>
      <c r="O576" s="620"/>
      <c r="P576" s="620"/>
      <c r="Q576" s="620"/>
      <c r="R576" s="620"/>
      <c r="S576" s="620"/>
      <c r="T576" s="620"/>
      <c r="U576" s="620"/>
      <c r="V576" s="620"/>
      <c r="W576" s="620"/>
      <c r="X576" s="620"/>
      <c r="Y576" s="620"/>
      <c r="Z576" s="621"/>
      <c r="AA576" s="39"/>
      <c r="BX576" s="219"/>
      <c r="BY576" s="219"/>
      <c r="BZ576" s="219"/>
      <c r="CA576" s="219"/>
      <c r="CB576" s="219"/>
      <c r="CC576" s="219"/>
      <c r="CD576" s="219"/>
      <c r="CE576" s="219"/>
    </row>
    <row r="577" spans="1:108" ht="67.7" customHeight="1" x14ac:dyDescent="0.2">
      <c r="A577" s="326"/>
      <c r="B577" s="175" t="s">
        <v>132</v>
      </c>
      <c r="C577" s="132" t="s">
        <v>1081</v>
      </c>
      <c r="D577" s="610"/>
      <c r="E577" s="611"/>
      <c r="F577" s="610"/>
      <c r="G577" s="611"/>
      <c r="H577" s="610"/>
      <c r="I577" s="611"/>
      <c r="J577" s="610"/>
      <c r="K577" s="611"/>
      <c r="L577" s="610"/>
      <c r="M577" s="611"/>
      <c r="N577" s="610"/>
      <c r="O577" s="611"/>
      <c r="P577" s="610"/>
      <c r="Q577" s="611"/>
      <c r="R577" s="610"/>
      <c r="S577" s="611"/>
      <c r="T577" s="610"/>
      <c r="U577" s="611"/>
      <c r="V577" s="610"/>
      <c r="W577" s="611"/>
      <c r="X577" s="527"/>
      <c r="Y577" s="89">
        <f t="shared" ref="Y577:Y585" si="81">IF(OR(D577="s",F577="s",H577="s",J577="s",L577="s",N577="s",P577="s",R577="s",T577="s",V577="s"), 0, IF(OR(D577="a",F577="a",H577="a",J577="a",L577="a",N577="a",P577="a",R577="a",T577="a",V577="a"),Z577,0))</f>
        <v>0</v>
      </c>
      <c r="Z577" s="336">
        <v>5</v>
      </c>
      <c r="AA577" s="39">
        <f t="shared" ref="AA577:AA585" si="82">COUNTIF(D577:W577,"a")+COUNTIF(D577:W577,"s")</f>
        <v>0</v>
      </c>
      <c r="AB577" s="388"/>
      <c r="AD577" s="228" t="s">
        <v>205</v>
      </c>
      <c r="BX577" s="219"/>
      <c r="BY577" s="219"/>
      <c r="BZ577" s="219"/>
      <c r="CA577" s="219"/>
      <c r="CB577" s="219"/>
      <c r="CC577" s="219"/>
      <c r="CD577" s="219"/>
      <c r="CE577" s="219"/>
      <c r="CF577" s="219"/>
      <c r="CG577" s="47"/>
      <c r="CH577" s="47"/>
      <c r="CI577" s="47"/>
      <c r="CJ577" s="47"/>
      <c r="CK577" s="47"/>
      <c r="CL577" s="47"/>
      <c r="CM577" s="47"/>
    </row>
    <row r="578" spans="1:108" ht="27.95" customHeight="1" x14ac:dyDescent="0.2">
      <c r="A578" s="326" t="s">
        <v>418</v>
      </c>
      <c r="B578" s="175" t="s">
        <v>630</v>
      </c>
      <c r="C578" s="132" t="s">
        <v>631</v>
      </c>
      <c r="D578" s="618"/>
      <c r="E578" s="609"/>
      <c r="F578" s="618"/>
      <c r="G578" s="609"/>
      <c r="H578" s="618"/>
      <c r="I578" s="609"/>
      <c r="J578" s="618"/>
      <c r="K578" s="609"/>
      <c r="L578" s="618"/>
      <c r="M578" s="609"/>
      <c r="N578" s="618"/>
      <c r="O578" s="609"/>
      <c r="P578" s="618"/>
      <c r="Q578" s="609"/>
      <c r="R578" s="618"/>
      <c r="S578" s="609"/>
      <c r="T578" s="618"/>
      <c r="U578" s="609"/>
      <c r="V578" s="618"/>
      <c r="W578" s="609"/>
      <c r="X578" s="96"/>
      <c r="Y578" s="169">
        <f t="shared" si="81"/>
        <v>0</v>
      </c>
      <c r="Z578" s="330">
        <v>5</v>
      </c>
      <c r="AA578" s="39">
        <f t="shared" si="82"/>
        <v>0</v>
      </c>
      <c r="AB578" s="388"/>
      <c r="AD578" s="228"/>
      <c r="BX578" s="219"/>
      <c r="BY578" s="219"/>
      <c r="BZ578" s="219"/>
      <c r="CA578" s="219"/>
      <c r="CB578" s="219"/>
      <c r="CC578" s="219"/>
      <c r="CD578" s="219"/>
      <c r="CE578" s="219"/>
      <c r="CF578" s="219"/>
      <c r="CG578" s="47"/>
      <c r="CH578" s="47"/>
      <c r="CI578" s="47"/>
      <c r="CJ578" s="47"/>
      <c r="CK578" s="47"/>
      <c r="CL578" s="47"/>
      <c r="CM578" s="47"/>
    </row>
    <row r="579" spans="1:108" ht="45" customHeight="1" x14ac:dyDescent="0.2">
      <c r="A579" s="326" t="s">
        <v>418</v>
      </c>
      <c r="B579" s="175" t="s">
        <v>133</v>
      </c>
      <c r="C579" s="128" t="s">
        <v>632</v>
      </c>
      <c r="D579" s="639"/>
      <c r="E579" s="640"/>
      <c r="F579" s="639"/>
      <c r="G579" s="640"/>
      <c r="H579" s="639"/>
      <c r="I579" s="640"/>
      <c r="J579" s="639"/>
      <c r="K579" s="640"/>
      <c r="L579" s="639"/>
      <c r="M579" s="640"/>
      <c r="N579" s="639"/>
      <c r="O579" s="640"/>
      <c r="P579" s="639"/>
      <c r="Q579" s="640"/>
      <c r="R579" s="639"/>
      <c r="S579" s="640"/>
      <c r="T579" s="639"/>
      <c r="U579" s="640"/>
      <c r="V579" s="639"/>
      <c r="W579" s="640"/>
      <c r="X579" s="528"/>
      <c r="Y579" s="535">
        <f t="shared" si="81"/>
        <v>0</v>
      </c>
      <c r="Z579" s="334">
        <v>5</v>
      </c>
      <c r="AA579" s="39">
        <f t="shared" si="82"/>
        <v>0</v>
      </c>
      <c r="AB579" s="388"/>
      <c r="AD579" s="228" t="s">
        <v>205</v>
      </c>
      <c r="BX579" s="219"/>
      <c r="BY579" s="219"/>
      <c r="BZ579" s="219"/>
      <c r="CA579" s="219"/>
      <c r="CB579" s="219"/>
      <c r="CC579" s="219"/>
      <c r="CD579" s="219"/>
      <c r="CE579" s="219"/>
      <c r="CF579" s="219"/>
      <c r="CG579" s="47"/>
      <c r="CH579" s="47"/>
      <c r="CI579" s="47"/>
      <c r="CJ579" s="47"/>
      <c r="CK579" s="47"/>
      <c r="CL579" s="47"/>
      <c r="CM579" s="47"/>
    </row>
    <row r="580" spans="1:108" ht="30" customHeight="1" x14ac:dyDescent="0.2">
      <c r="A580" s="326"/>
      <c r="B580" s="172"/>
      <c r="C580" s="478" t="s">
        <v>1082</v>
      </c>
      <c r="D580" s="622"/>
      <c r="E580" s="623"/>
      <c r="F580" s="623"/>
      <c r="G580" s="623"/>
      <c r="H580" s="623"/>
      <c r="I580" s="623"/>
      <c r="J580" s="623"/>
      <c r="K580" s="623"/>
      <c r="L580" s="623"/>
      <c r="M580" s="623"/>
      <c r="N580" s="623"/>
      <c r="O580" s="623"/>
      <c r="P580" s="623"/>
      <c r="Q580" s="623"/>
      <c r="R580" s="623"/>
      <c r="S580" s="623"/>
      <c r="T580" s="623"/>
      <c r="U580" s="623"/>
      <c r="V580" s="623"/>
      <c r="W580" s="623"/>
      <c r="X580" s="623"/>
      <c r="Y580" s="623"/>
      <c r="Z580" s="624"/>
      <c r="AA580" s="39"/>
      <c r="BX580" s="219"/>
      <c r="BY580" s="219"/>
      <c r="BZ580" s="219"/>
      <c r="CA580" s="219"/>
      <c r="CB580" s="219"/>
      <c r="CC580" s="219"/>
      <c r="CD580" s="219"/>
      <c r="CE580" s="219"/>
    </row>
    <row r="581" spans="1:108" ht="67.7" customHeight="1" x14ac:dyDescent="0.2">
      <c r="A581" s="326"/>
      <c r="B581" s="175" t="s">
        <v>633</v>
      </c>
      <c r="C581" s="132" t="s">
        <v>1083</v>
      </c>
      <c r="D581" s="608"/>
      <c r="E581" s="609"/>
      <c r="F581" s="608"/>
      <c r="G581" s="609"/>
      <c r="H581" s="608"/>
      <c r="I581" s="609"/>
      <c r="J581" s="608"/>
      <c r="K581" s="609"/>
      <c r="L581" s="608"/>
      <c r="M581" s="609"/>
      <c r="N581" s="608"/>
      <c r="O581" s="609"/>
      <c r="P581" s="608"/>
      <c r="Q581" s="609"/>
      <c r="R581" s="608"/>
      <c r="S581" s="609"/>
      <c r="T581" s="608"/>
      <c r="U581" s="609"/>
      <c r="V581" s="608"/>
      <c r="W581" s="609"/>
      <c r="X581" s="96"/>
      <c r="Y581" s="169">
        <f t="shared" si="81"/>
        <v>0</v>
      </c>
      <c r="Z581" s="330">
        <v>30</v>
      </c>
      <c r="AA581" s="39">
        <f t="shared" si="82"/>
        <v>0</v>
      </c>
      <c r="AB581" s="388"/>
      <c r="AD581" s="228" t="s">
        <v>205</v>
      </c>
      <c r="BX581" s="219"/>
      <c r="BY581" s="219"/>
      <c r="BZ581" s="219"/>
      <c r="CA581" s="219"/>
      <c r="CB581" s="219"/>
      <c r="CC581" s="219"/>
      <c r="CD581" s="219"/>
      <c r="CE581" s="219"/>
      <c r="CF581" s="219"/>
      <c r="CG581" s="47"/>
      <c r="CH581" s="47"/>
      <c r="CI581" s="47"/>
      <c r="CJ581" s="47"/>
      <c r="CK581" s="47"/>
      <c r="CL581" s="47"/>
      <c r="CM581" s="47"/>
    </row>
    <row r="582" spans="1:108" ht="67.7" customHeight="1" x14ac:dyDescent="0.2">
      <c r="A582" s="326" t="s">
        <v>418</v>
      </c>
      <c r="B582" s="175" t="s">
        <v>1084</v>
      </c>
      <c r="C582" s="132" t="s">
        <v>1085</v>
      </c>
      <c r="D582" s="608"/>
      <c r="E582" s="609"/>
      <c r="F582" s="608"/>
      <c r="G582" s="609"/>
      <c r="H582" s="608"/>
      <c r="I582" s="609"/>
      <c r="J582" s="608"/>
      <c r="K582" s="609"/>
      <c r="L582" s="608"/>
      <c r="M582" s="609"/>
      <c r="N582" s="608"/>
      <c r="O582" s="609"/>
      <c r="P582" s="608"/>
      <c r="Q582" s="609"/>
      <c r="R582" s="608"/>
      <c r="S582" s="609"/>
      <c r="T582" s="608"/>
      <c r="U582" s="609"/>
      <c r="V582" s="608"/>
      <c r="W582" s="609"/>
      <c r="X582" s="96"/>
      <c r="Y582" s="169">
        <f t="shared" si="81"/>
        <v>0</v>
      </c>
      <c r="Z582" s="330">
        <v>25</v>
      </c>
      <c r="AA582" s="39">
        <f>COUNTIF(D582:W582,"a")+COUNTIF(D582:W582,"s")</f>
        <v>0</v>
      </c>
      <c r="AB582" s="388"/>
      <c r="AD582" s="228"/>
      <c r="BX582" s="219"/>
      <c r="BY582" s="219"/>
      <c r="BZ582" s="219"/>
      <c r="CA582" s="219"/>
      <c r="CB582" s="219"/>
      <c r="CC582" s="219"/>
      <c r="CD582" s="219"/>
      <c r="CE582" s="219"/>
      <c r="CF582" s="219"/>
      <c r="CG582" s="47"/>
      <c r="CH582" s="47"/>
      <c r="CI582" s="47"/>
      <c r="CJ582" s="47"/>
      <c r="CK582" s="47"/>
      <c r="CL582" s="47"/>
      <c r="CM582" s="47"/>
    </row>
    <row r="583" spans="1:108" ht="126" customHeight="1" x14ac:dyDescent="0.2">
      <c r="A583" s="326" t="s">
        <v>418</v>
      </c>
      <c r="B583" s="175" t="s">
        <v>1086</v>
      </c>
      <c r="C583" s="132" t="s">
        <v>1087</v>
      </c>
      <c r="D583" s="618"/>
      <c r="E583" s="609"/>
      <c r="F583" s="618"/>
      <c r="G583" s="609"/>
      <c r="H583" s="618"/>
      <c r="I583" s="609"/>
      <c r="J583" s="618"/>
      <c r="K583" s="609"/>
      <c r="L583" s="618"/>
      <c r="M583" s="609"/>
      <c r="N583" s="618"/>
      <c r="O583" s="609"/>
      <c r="P583" s="618"/>
      <c r="Q583" s="609"/>
      <c r="R583" s="618"/>
      <c r="S583" s="609"/>
      <c r="T583" s="618"/>
      <c r="U583" s="609"/>
      <c r="V583" s="618"/>
      <c r="W583" s="609"/>
      <c r="X583" s="96"/>
      <c r="Y583" s="169">
        <f t="shared" si="81"/>
        <v>0</v>
      </c>
      <c r="Z583" s="330">
        <v>25</v>
      </c>
      <c r="AA583" s="39">
        <f t="shared" ref="AA583" si="83">COUNTIF(D583:W583,"a")+COUNTIF(D583:W583,"s")</f>
        <v>0</v>
      </c>
      <c r="AB583" s="388"/>
      <c r="AD583" s="228" t="s">
        <v>205</v>
      </c>
      <c r="BX583" s="219"/>
      <c r="BY583" s="219"/>
      <c r="BZ583" s="219"/>
      <c r="CA583" s="219"/>
      <c r="CB583" s="219"/>
      <c r="CC583" s="219"/>
      <c r="CD583" s="219"/>
      <c r="CE583" s="219"/>
      <c r="CF583" s="219"/>
      <c r="CG583" s="47"/>
      <c r="CH583" s="47"/>
      <c r="CI583" s="47"/>
      <c r="CJ583" s="47"/>
      <c r="CK583" s="47"/>
      <c r="CL583" s="47"/>
      <c r="CM583" s="47"/>
    </row>
    <row r="584" spans="1:108" ht="30" customHeight="1" x14ac:dyDescent="0.2">
      <c r="A584" s="326"/>
      <c r="B584" s="172"/>
      <c r="C584" s="478" t="s">
        <v>1088</v>
      </c>
      <c r="D584" s="622"/>
      <c r="E584" s="623"/>
      <c r="F584" s="623"/>
      <c r="G584" s="623"/>
      <c r="H584" s="623"/>
      <c r="I584" s="623"/>
      <c r="J584" s="623"/>
      <c r="K584" s="623"/>
      <c r="L584" s="623"/>
      <c r="M584" s="623"/>
      <c r="N584" s="623"/>
      <c r="O584" s="623"/>
      <c r="P584" s="623"/>
      <c r="Q584" s="623"/>
      <c r="R584" s="623"/>
      <c r="S584" s="623"/>
      <c r="T584" s="623"/>
      <c r="U584" s="623"/>
      <c r="V584" s="623"/>
      <c r="W584" s="623"/>
      <c r="X584" s="623"/>
      <c r="Y584" s="623"/>
      <c r="Z584" s="624"/>
      <c r="AA584" s="39"/>
      <c r="BX584" s="219"/>
      <c r="BY584" s="219"/>
      <c r="BZ584" s="219"/>
      <c r="CA584" s="219"/>
      <c r="CB584" s="219"/>
      <c r="CC584" s="219"/>
      <c r="CD584" s="219"/>
      <c r="CE584" s="219"/>
    </row>
    <row r="585" spans="1:108" ht="67.7" customHeight="1" x14ac:dyDescent="0.2">
      <c r="A585" s="326"/>
      <c r="B585" s="175" t="s">
        <v>634</v>
      </c>
      <c r="C585" s="132" t="s">
        <v>1089</v>
      </c>
      <c r="D585" s="618"/>
      <c r="E585" s="609"/>
      <c r="F585" s="618"/>
      <c r="G585" s="609"/>
      <c r="H585" s="618"/>
      <c r="I585" s="609"/>
      <c r="J585" s="618"/>
      <c r="K585" s="609"/>
      <c r="L585" s="618"/>
      <c r="M585" s="609"/>
      <c r="N585" s="618"/>
      <c r="O585" s="609"/>
      <c r="P585" s="618"/>
      <c r="Q585" s="609"/>
      <c r="R585" s="618"/>
      <c r="S585" s="609"/>
      <c r="T585" s="618"/>
      <c r="U585" s="609"/>
      <c r="V585" s="618"/>
      <c r="W585" s="609"/>
      <c r="X585" s="96"/>
      <c r="Y585" s="169">
        <f t="shared" si="81"/>
        <v>0</v>
      </c>
      <c r="Z585" s="330">
        <v>5</v>
      </c>
      <c r="AA585" s="39">
        <f t="shared" si="82"/>
        <v>0</v>
      </c>
      <c r="AB585" s="388"/>
      <c r="AD585" s="228"/>
      <c r="BX585" s="219"/>
      <c r="BY585" s="219"/>
      <c r="BZ585" s="219"/>
      <c r="CA585" s="219"/>
      <c r="CB585" s="219"/>
      <c r="CC585" s="219"/>
      <c r="CD585" s="219"/>
      <c r="CE585" s="219"/>
      <c r="CF585" s="219"/>
      <c r="CG585" s="47"/>
      <c r="CH585" s="47"/>
      <c r="CI585" s="47"/>
      <c r="CJ585" s="47"/>
      <c r="CK585" s="47"/>
      <c r="CL585" s="47"/>
      <c r="CM585" s="47"/>
    </row>
    <row r="586" spans="1:108" ht="45" customHeight="1" x14ac:dyDescent="0.2">
      <c r="A586" s="326"/>
      <c r="B586" s="175" t="s">
        <v>1090</v>
      </c>
      <c r="C586" s="132" t="s">
        <v>1091</v>
      </c>
      <c r="D586" s="618"/>
      <c r="E586" s="609"/>
      <c r="F586" s="618"/>
      <c r="G586" s="609"/>
      <c r="H586" s="618"/>
      <c r="I586" s="609"/>
      <c r="J586" s="618"/>
      <c r="K586" s="609"/>
      <c r="L586" s="618"/>
      <c r="M586" s="609"/>
      <c r="N586" s="618"/>
      <c r="O586" s="609"/>
      <c r="P586" s="618"/>
      <c r="Q586" s="609"/>
      <c r="R586" s="618"/>
      <c r="S586" s="609"/>
      <c r="T586" s="618"/>
      <c r="U586" s="609"/>
      <c r="V586" s="618"/>
      <c r="W586" s="609"/>
      <c r="X586" s="96"/>
      <c r="Y586" s="169">
        <f t="shared" ref="Y586:Y587" si="84">IF(OR(D586="s",F586="s",H586="s",J586="s",L586="s",N586="s",P586="s",R586="s",T586="s",V586="s"), 0, IF(OR(D586="a",F586="a",H586="a",J586="a",L586="a",N586="a",P586="a",R586="a",T586="a",V586="a"),Z586,0))</f>
        <v>0</v>
      </c>
      <c r="Z586" s="330">
        <v>5</v>
      </c>
      <c r="AA586" s="39">
        <f t="shared" ref="AA586:AA587" si="85">COUNTIF(D586:W586,"a")+COUNTIF(D586:W586,"s")</f>
        <v>0</v>
      </c>
      <c r="AB586" s="388"/>
      <c r="AD586" s="228"/>
      <c r="BX586" s="219"/>
      <c r="BY586" s="219"/>
      <c r="BZ586" s="219"/>
      <c r="CA586" s="219"/>
      <c r="CB586" s="219"/>
      <c r="CC586" s="219"/>
      <c r="CD586" s="219"/>
      <c r="CE586" s="219"/>
      <c r="CF586" s="219"/>
      <c r="CG586" s="47"/>
      <c r="CH586" s="47"/>
      <c r="CI586" s="47"/>
      <c r="CJ586" s="47"/>
      <c r="CK586" s="47"/>
      <c r="CL586" s="47"/>
      <c r="CM586" s="47"/>
    </row>
    <row r="587" spans="1:108" s="543" customFormat="1" ht="45" customHeight="1" thickBot="1" x14ac:dyDescent="0.25">
      <c r="A587" s="326" t="s">
        <v>204</v>
      </c>
      <c r="B587" s="175" t="s">
        <v>1166</v>
      </c>
      <c r="C587" s="132" t="s">
        <v>1167</v>
      </c>
      <c r="D587" s="618"/>
      <c r="E587" s="609"/>
      <c r="F587" s="618"/>
      <c r="G587" s="609"/>
      <c r="H587" s="618"/>
      <c r="I587" s="609"/>
      <c r="J587" s="618"/>
      <c r="K587" s="609"/>
      <c r="L587" s="618"/>
      <c r="M587" s="609"/>
      <c r="N587" s="618"/>
      <c r="O587" s="609"/>
      <c r="P587" s="618"/>
      <c r="Q587" s="609"/>
      <c r="R587" s="618"/>
      <c r="S587" s="609"/>
      <c r="T587" s="618"/>
      <c r="U587" s="609"/>
      <c r="V587" s="618"/>
      <c r="W587" s="609"/>
      <c r="X587" s="96"/>
      <c r="Y587" s="169">
        <f t="shared" si="84"/>
        <v>0</v>
      </c>
      <c r="Z587" s="330">
        <v>5</v>
      </c>
      <c r="AA587" s="39">
        <f t="shared" si="85"/>
        <v>0</v>
      </c>
      <c r="AB587" s="560"/>
      <c r="AD587" s="544"/>
    </row>
    <row r="588" spans="1:108" ht="21" customHeight="1" thickTop="1" thickBot="1" x14ac:dyDescent="0.25">
      <c r="A588" s="326" t="s">
        <v>418</v>
      </c>
      <c r="B588" s="77"/>
      <c r="C588" s="109"/>
      <c r="D588" s="629" t="s">
        <v>436</v>
      </c>
      <c r="E588" s="641"/>
      <c r="F588" s="641"/>
      <c r="G588" s="641"/>
      <c r="H588" s="641"/>
      <c r="I588" s="641"/>
      <c r="J588" s="641"/>
      <c r="K588" s="641"/>
      <c r="L588" s="641"/>
      <c r="M588" s="641"/>
      <c r="N588" s="641"/>
      <c r="O588" s="641"/>
      <c r="P588" s="641"/>
      <c r="Q588" s="641"/>
      <c r="R588" s="641"/>
      <c r="S588" s="641"/>
      <c r="T588" s="641"/>
      <c r="U588" s="641"/>
      <c r="V588" s="641"/>
      <c r="W588" s="641"/>
      <c r="X588" s="642"/>
      <c r="Y588" s="1">
        <f>SUM(Y577:Y587)</f>
        <v>0</v>
      </c>
      <c r="Z588" s="331">
        <f>SUM(Z577:Z587)</f>
        <v>110</v>
      </c>
      <c r="AA588" s="211"/>
      <c r="AD588" s="228"/>
      <c r="BX588" s="47"/>
      <c r="BY588" s="47"/>
      <c r="BZ588" s="47"/>
      <c r="CA588" s="47"/>
      <c r="CB588" s="47"/>
      <c r="CC588" s="47"/>
      <c r="CD588" s="47"/>
      <c r="CE588" s="47"/>
      <c r="CF588" s="47"/>
      <c r="CG588" s="47"/>
      <c r="CH588" s="47"/>
      <c r="CI588" s="47"/>
      <c r="CJ588" s="47"/>
      <c r="CK588" s="47"/>
      <c r="CL588" s="47"/>
      <c r="CM588" s="47"/>
      <c r="CN588" s="47"/>
      <c r="CO588" s="47"/>
      <c r="CP588" s="47"/>
      <c r="CQ588" s="47"/>
      <c r="CR588" s="47"/>
      <c r="CS588" s="47"/>
      <c r="CT588" s="47"/>
      <c r="CU588" s="47"/>
      <c r="CV588" s="47"/>
      <c r="CW588" s="47"/>
      <c r="CX588" s="47"/>
      <c r="CY588" s="47"/>
      <c r="CZ588" s="47"/>
      <c r="DA588" s="47"/>
      <c r="DB588" s="47"/>
      <c r="DC588" s="47"/>
      <c r="DD588" s="47"/>
    </row>
    <row r="589" spans="1:108" ht="21" customHeight="1" thickBot="1" x14ac:dyDescent="0.25">
      <c r="A589" s="324" t="s">
        <v>418</v>
      </c>
      <c r="B589" s="237"/>
      <c r="C589" s="137"/>
      <c r="D589" s="632"/>
      <c r="E589" s="633"/>
      <c r="F589" s="833">
        <v>65</v>
      </c>
      <c r="G589" s="667"/>
      <c r="H589" s="667"/>
      <c r="I589" s="667"/>
      <c r="J589" s="667"/>
      <c r="K589" s="667"/>
      <c r="L589" s="667"/>
      <c r="M589" s="667"/>
      <c r="N589" s="667"/>
      <c r="O589" s="667"/>
      <c r="P589" s="667"/>
      <c r="Q589" s="667"/>
      <c r="R589" s="667"/>
      <c r="S589" s="667"/>
      <c r="T589" s="667"/>
      <c r="U589" s="667"/>
      <c r="V589" s="667"/>
      <c r="W589" s="667"/>
      <c r="X589" s="667"/>
      <c r="Y589" s="667"/>
      <c r="Z589" s="668"/>
      <c r="AA589" s="212"/>
      <c r="AD589" s="228"/>
      <c r="BX589" s="47"/>
      <c r="BY589" s="47"/>
      <c r="BZ589" s="47"/>
      <c r="CA589" s="47"/>
      <c r="CB589" s="47"/>
      <c r="CC589" s="47"/>
      <c r="CD589" s="47"/>
      <c r="CE589" s="47"/>
      <c r="CF589" s="47"/>
      <c r="CG589" s="47"/>
      <c r="CH589" s="47"/>
      <c r="CI589" s="47"/>
      <c r="CJ589" s="47"/>
      <c r="CK589" s="47"/>
      <c r="CL589" s="47"/>
      <c r="CM589" s="47"/>
      <c r="CN589" s="47"/>
      <c r="CO589" s="47"/>
      <c r="CP589" s="47"/>
      <c r="CQ589" s="47"/>
      <c r="CR589" s="47"/>
      <c r="CS589" s="47"/>
      <c r="CT589" s="47"/>
      <c r="CU589" s="47"/>
      <c r="CV589" s="47"/>
      <c r="CW589" s="47"/>
      <c r="CX589" s="47"/>
      <c r="CY589" s="47"/>
      <c r="CZ589" s="47"/>
      <c r="DA589" s="47"/>
      <c r="DB589" s="47"/>
      <c r="DC589" s="47"/>
      <c r="DD589" s="47"/>
    </row>
    <row r="590" spans="1:108" customFormat="1" ht="33" customHeight="1" thickBot="1" x14ac:dyDescent="0.3">
      <c r="A590" s="316"/>
      <c r="B590" s="194" t="s">
        <v>134</v>
      </c>
      <c r="C590" s="574" t="s">
        <v>1104</v>
      </c>
      <c r="D590" s="682"/>
      <c r="E590" s="682"/>
      <c r="F590" s="682"/>
      <c r="G590" s="682"/>
      <c r="H590" s="682"/>
      <c r="I590" s="682"/>
      <c r="J590" s="682"/>
      <c r="K590" s="682"/>
      <c r="L590" s="682"/>
      <c r="M590" s="682"/>
      <c r="N590" s="682"/>
      <c r="O590" s="682"/>
      <c r="P590" s="682"/>
      <c r="Q590" s="682"/>
      <c r="R590" s="682"/>
      <c r="S590" s="682"/>
      <c r="T590" s="682"/>
      <c r="U590" s="682"/>
      <c r="V590" s="682"/>
      <c r="W590" s="682"/>
      <c r="X590" s="682"/>
      <c r="Y590" s="682"/>
      <c r="Z590" s="683"/>
      <c r="AA590" s="213"/>
      <c r="AB590" s="27"/>
      <c r="AC590" s="220"/>
      <c r="AD590" s="229"/>
      <c r="AE590" s="220"/>
      <c r="AF590" s="220"/>
      <c r="AG590" s="220"/>
      <c r="AH590" s="220"/>
      <c r="AI590" s="220"/>
      <c r="AJ590" s="220"/>
      <c r="AK590" s="220"/>
      <c r="AL590" s="220"/>
      <c r="AM590" s="220"/>
      <c r="AN590" s="220"/>
      <c r="AO590" s="220"/>
      <c r="AP590" s="220"/>
      <c r="AQ590" s="220"/>
      <c r="AR590" s="220"/>
      <c r="AS590" s="220"/>
      <c r="AT590" s="220"/>
      <c r="AU590" s="220"/>
      <c r="AV590" s="220"/>
      <c r="AW590" s="220"/>
      <c r="AX590" s="220"/>
      <c r="AY590" s="220"/>
      <c r="AZ590" s="220"/>
      <c r="BA590" s="220"/>
      <c r="BB590" s="220"/>
      <c r="BC590" s="220"/>
      <c r="BD590" s="220"/>
      <c r="BE590" s="220"/>
      <c r="BF590" s="220"/>
      <c r="BG590" s="220"/>
      <c r="BH590" s="220"/>
      <c r="BI590" s="220"/>
      <c r="BJ590" s="220"/>
      <c r="BK590" s="220"/>
      <c r="BL590" s="220"/>
      <c r="BM590" s="220"/>
      <c r="BN590" s="220"/>
      <c r="BO590" s="220"/>
      <c r="BP590" s="220"/>
      <c r="BQ590" s="220"/>
      <c r="BR590" s="220"/>
      <c r="BS590" s="220"/>
      <c r="BT590" s="220"/>
      <c r="BU590" s="220"/>
      <c r="BV590" s="220"/>
      <c r="BW590" s="220"/>
      <c r="BX590" s="27"/>
      <c r="BY590" s="27"/>
      <c r="BZ590" s="27"/>
      <c r="CA590" s="27"/>
      <c r="CB590" s="27"/>
      <c r="CC590" s="27"/>
      <c r="CD590" s="27"/>
      <c r="CE590" s="27"/>
      <c r="CF590" s="27"/>
      <c r="CG590" s="27"/>
      <c r="CH590" s="27"/>
      <c r="CI590" s="27"/>
      <c r="CJ590" s="27"/>
      <c r="CK590" s="27"/>
      <c r="CL590" s="27"/>
      <c r="CM590" s="27"/>
      <c r="CN590" s="27"/>
      <c r="CO590" s="27"/>
      <c r="CP590" s="27"/>
      <c r="CQ590" s="27"/>
      <c r="CR590" s="27"/>
      <c r="CS590" s="27"/>
      <c r="CT590" s="27"/>
      <c r="CU590" s="27"/>
      <c r="CV590" s="27"/>
      <c r="CW590" s="27"/>
      <c r="CX590" s="27"/>
      <c r="CY590" s="27"/>
      <c r="CZ590" s="27"/>
      <c r="DA590" s="27"/>
      <c r="DB590" s="27"/>
      <c r="DC590" s="27"/>
      <c r="DD590" s="27"/>
    </row>
    <row r="591" spans="1:108" customFormat="1" ht="25.5" customHeight="1" thickBot="1" x14ac:dyDescent="0.5">
      <c r="A591" s="342"/>
      <c r="B591" s="174" t="s">
        <v>1008</v>
      </c>
      <c r="C591" s="99" t="s">
        <v>1009</v>
      </c>
      <c r="D591" s="24"/>
      <c r="E591" s="51"/>
      <c r="F591" s="24"/>
      <c r="G591" s="52"/>
      <c r="H591" s="25"/>
      <c r="I591" s="51"/>
      <c r="J591" s="24"/>
      <c r="K591" s="52"/>
      <c r="L591" s="25"/>
      <c r="M591" s="51"/>
      <c r="N591" s="24"/>
      <c r="O591" s="52"/>
      <c r="P591" s="25"/>
      <c r="Q591" s="51"/>
      <c r="R591" s="24"/>
      <c r="S591" s="52"/>
      <c r="T591" s="25"/>
      <c r="U591" s="51"/>
      <c r="V591" s="24"/>
      <c r="W591" s="52"/>
      <c r="X591" s="14"/>
      <c r="Y591" s="14"/>
      <c r="Z591" s="343"/>
      <c r="AA591" s="213"/>
      <c r="AB591" s="27"/>
      <c r="AC591" s="220"/>
      <c r="AD591" s="229"/>
      <c r="AE591" s="220"/>
      <c r="AF591" s="220"/>
      <c r="AG591" s="220"/>
      <c r="AH591" s="220"/>
      <c r="AI591" s="220"/>
      <c r="AJ591" s="220"/>
      <c r="AK591" s="220"/>
      <c r="AL591" s="220"/>
      <c r="AM591" s="220"/>
      <c r="AN591" s="220"/>
      <c r="AO591" s="220"/>
      <c r="AP591" s="220"/>
      <c r="AQ591" s="220"/>
      <c r="AR591" s="220"/>
      <c r="AS591" s="220"/>
      <c r="AT591" s="220"/>
      <c r="AU591" s="220"/>
      <c r="AV591" s="220"/>
      <c r="AW591" s="220"/>
      <c r="AX591" s="220"/>
      <c r="AY591" s="220"/>
      <c r="AZ591" s="220"/>
      <c r="BA591" s="220"/>
      <c r="BB591" s="220"/>
      <c r="BC591" s="220"/>
      <c r="BD591" s="220"/>
      <c r="BE591" s="220"/>
      <c r="BF591" s="220"/>
      <c r="BG591" s="220"/>
      <c r="BH591" s="220"/>
      <c r="BI591" s="220"/>
      <c r="BJ591" s="220"/>
      <c r="BK591" s="220"/>
      <c r="BL591" s="220"/>
      <c r="BM591" s="220"/>
      <c r="BN591" s="220"/>
      <c r="BO591" s="220"/>
      <c r="BP591" s="220"/>
      <c r="BQ591" s="220"/>
      <c r="BR591" s="220"/>
      <c r="BS591" s="220"/>
      <c r="BT591" s="220"/>
      <c r="BU591" s="220"/>
      <c r="BV591" s="220"/>
      <c r="BW591" s="220"/>
      <c r="BX591" s="27"/>
      <c r="BY591" s="27"/>
      <c r="BZ591" s="27"/>
      <c r="CA591" s="27"/>
      <c r="CB591" s="27"/>
      <c r="CC591" s="27"/>
      <c r="CD591" s="27"/>
      <c r="CE591" s="27"/>
      <c r="CF591" s="27"/>
      <c r="CG591" s="27"/>
      <c r="CH591" s="27"/>
      <c r="CI591" s="27"/>
      <c r="CJ591" s="27"/>
      <c r="CK591" s="27"/>
      <c r="CL591" s="27"/>
      <c r="CM591" s="27"/>
      <c r="CN591" s="27"/>
      <c r="CO591" s="27"/>
      <c r="CP591" s="27"/>
      <c r="CQ591" s="27"/>
      <c r="CR591" s="27"/>
      <c r="CS591" s="27"/>
      <c r="CT591" s="27"/>
      <c r="CU591" s="27"/>
      <c r="CV591" s="27"/>
      <c r="CW591" s="27"/>
      <c r="CX591" s="27"/>
      <c r="CY591" s="27"/>
      <c r="CZ591" s="27"/>
      <c r="DA591" s="27"/>
      <c r="DB591" s="27"/>
      <c r="DC591" s="27"/>
      <c r="DD591" s="27"/>
    </row>
    <row r="592" spans="1:108" customFormat="1" ht="27.95" customHeight="1" x14ac:dyDescent="0.2">
      <c r="A592" s="326"/>
      <c r="B592" s="173" t="s">
        <v>994</v>
      </c>
      <c r="C592" s="111" t="s">
        <v>995</v>
      </c>
      <c r="D592" s="649"/>
      <c r="E592" s="650"/>
      <c r="F592" s="649"/>
      <c r="G592" s="650"/>
      <c r="H592" s="649"/>
      <c r="I592" s="650"/>
      <c r="J592" s="649"/>
      <c r="K592" s="650"/>
      <c r="L592" s="649"/>
      <c r="M592" s="650"/>
      <c r="N592" s="649"/>
      <c r="O592" s="650"/>
      <c r="P592" s="649"/>
      <c r="Q592" s="650"/>
      <c r="R592" s="649"/>
      <c r="S592" s="650"/>
      <c r="T592" s="649"/>
      <c r="U592" s="650"/>
      <c r="V592" s="649"/>
      <c r="W592" s="650"/>
      <c r="X592" s="90"/>
      <c r="Y592" s="538">
        <f t="shared" ref="Y592:Y601" si="86">IF(OR(D592="s",F592="s",H592="s",J592="s",L592="s",N592="s",P592="s",R592="s",T592="s",V592="s"), 0, IF(OR(D592="a",F592="a",H592="a",J592="a",L592="a",N592="a",P592="a",R592="a",T592="a",V592="a"),Z592,0))</f>
        <v>0</v>
      </c>
      <c r="Z592" s="333">
        <v>10</v>
      </c>
      <c r="AA592" s="39">
        <f t="shared" ref="AA592:AA601" si="87">COUNTIF(D592:W592,"a")+COUNTIF(D592:W592,"s")</f>
        <v>0</v>
      </c>
      <c r="AB592" s="388"/>
      <c r="AC592" s="220"/>
      <c r="AD592" s="228"/>
      <c r="AE592" s="220"/>
      <c r="AF592" s="220"/>
      <c r="AG592" s="220"/>
      <c r="AH592" s="220"/>
      <c r="AI592" s="220"/>
      <c r="AJ592" s="220"/>
      <c r="AK592" s="220"/>
      <c r="AL592" s="220"/>
      <c r="AM592" s="220"/>
      <c r="AN592" s="220"/>
      <c r="AO592" s="220"/>
      <c r="AP592" s="220"/>
      <c r="AQ592" s="220"/>
      <c r="AR592" s="220"/>
      <c r="AS592" s="220"/>
      <c r="AT592" s="220"/>
      <c r="AU592" s="220"/>
      <c r="AV592" s="220"/>
      <c r="AW592" s="220"/>
      <c r="AX592" s="220"/>
      <c r="AY592" s="220"/>
      <c r="AZ592" s="220"/>
      <c r="BA592" s="220"/>
      <c r="BB592" s="220"/>
      <c r="BC592" s="220"/>
      <c r="BD592" s="220"/>
      <c r="BE592" s="220"/>
      <c r="BF592" s="220"/>
      <c r="BG592" s="220"/>
      <c r="BH592" s="220"/>
      <c r="BI592" s="220"/>
      <c r="BJ592" s="220"/>
      <c r="BK592" s="220"/>
      <c r="BL592" s="220"/>
      <c r="BM592" s="220"/>
      <c r="BN592" s="220"/>
      <c r="BO592" s="220"/>
      <c r="BP592" s="220"/>
      <c r="BQ592" s="220"/>
      <c r="BR592" s="220"/>
      <c r="BS592" s="220"/>
      <c r="BT592" s="220"/>
      <c r="BU592" s="220"/>
      <c r="BV592" s="220"/>
      <c r="BW592" s="220"/>
      <c r="BX592" s="220"/>
      <c r="BY592" s="220"/>
      <c r="BZ592" s="220"/>
      <c r="CA592" s="220"/>
      <c r="CB592" s="220"/>
      <c r="CC592" s="220"/>
      <c r="CD592" s="220"/>
      <c r="CE592" s="220"/>
      <c r="CF592" s="220"/>
      <c r="CG592" s="27"/>
      <c r="CH592" s="27"/>
      <c r="CI592" s="27"/>
      <c r="CJ592" s="27"/>
      <c r="CK592" s="27"/>
      <c r="CL592" s="27"/>
      <c r="CM592" s="27"/>
    </row>
    <row r="593" spans="1:108" customFormat="1" ht="45" customHeight="1" x14ac:dyDescent="0.2">
      <c r="A593" s="326"/>
      <c r="B593" s="173" t="s">
        <v>996</v>
      </c>
      <c r="C593" s="111" t="s">
        <v>1102</v>
      </c>
      <c r="D593" s="612"/>
      <c r="E593" s="613"/>
      <c r="F593" s="612"/>
      <c r="G593" s="613"/>
      <c r="H593" s="612"/>
      <c r="I593" s="613"/>
      <c r="J593" s="612"/>
      <c r="K593" s="613"/>
      <c r="L593" s="612"/>
      <c r="M593" s="613"/>
      <c r="N593" s="612"/>
      <c r="O593" s="613"/>
      <c r="P593" s="612"/>
      <c r="Q593" s="613"/>
      <c r="R593" s="612"/>
      <c r="S593" s="613"/>
      <c r="T593" s="612"/>
      <c r="U593" s="613"/>
      <c r="V593" s="612"/>
      <c r="W593" s="613"/>
      <c r="X593" s="90"/>
      <c r="Y593" s="538">
        <f t="shared" ref="Y593" si="88">IF(OR(D593="s",F593="s",H593="s",J593="s",L593="s",N593="s",P593="s",R593="s",T593="s",V593="s"), 0, IF(OR(D593="a",F593="a",H593="a",J593="a",L593="a",N593="a",P593="a",R593="a",T593="a",V593="a"),Z593,0))</f>
        <v>0</v>
      </c>
      <c r="Z593" s="333">
        <v>10</v>
      </c>
      <c r="AA593" s="39">
        <f t="shared" ref="AA593" si="89">COUNTIF(D593:W593,"a")+COUNTIF(D593:W593,"s")</f>
        <v>0</v>
      </c>
      <c r="AB593" s="388"/>
      <c r="AC593" s="220"/>
      <c r="AD593" s="228"/>
      <c r="AE593" s="220"/>
      <c r="AF593" s="220"/>
      <c r="AG593" s="220"/>
      <c r="AH593" s="220"/>
      <c r="AI593" s="220"/>
      <c r="AJ593" s="220"/>
      <c r="AK593" s="220"/>
      <c r="AL593" s="220"/>
      <c r="AM593" s="220"/>
      <c r="AN593" s="220"/>
      <c r="AO593" s="220"/>
      <c r="AP593" s="220"/>
      <c r="AQ593" s="220"/>
      <c r="AR593" s="220"/>
      <c r="AS593" s="220"/>
      <c r="AT593" s="220"/>
      <c r="AU593" s="220"/>
      <c r="AV593" s="220"/>
      <c r="AW593" s="220"/>
      <c r="AX593" s="220"/>
      <c r="AY593" s="220"/>
      <c r="AZ593" s="220"/>
      <c r="BA593" s="220"/>
      <c r="BB593" s="220"/>
      <c r="BC593" s="220"/>
      <c r="BD593" s="220"/>
      <c r="BE593" s="220"/>
      <c r="BF593" s="220"/>
      <c r="BG593" s="220"/>
      <c r="BH593" s="220"/>
      <c r="BI593" s="220"/>
      <c r="BJ593" s="220"/>
      <c r="BK593" s="220"/>
      <c r="BL593" s="220"/>
      <c r="BM593" s="220"/>
      <c r="BN593" s="220"/>
      <c r="BO593" s="220"/>
      <c r="BP593" s="220"/>
      <c r="BQ593" s="220"/>
      <c r="BR593" s="220"/>
      <c r="BS593" s="220"/>
      <c r="BT593" s="220"/>
      <c r="BU593" s="220"/>
      <c r="BV593" s="220"/>
      <c r="BW593" s="220"/>
      <c r="BX593" s="220"/>
      <c r="BY593" s="220"/>
      <c r="BZ593" s="220"/>
      <c r="CA593" s="220"/>
      <c r="CB593" s="220"/>
      <c r="CC593" s="220"/>
      <c r="CD593" s="220"/>
      <c r="CE593" s="220"/>
      <c r="CF593" s="220"/>
      <c r="CG593" s="27"/>
      <c r="CH593" s="27"/>
      <c r="CI593" s="27"/>
      <c r="CJ593" s="27"/>
      <c r="CK593" s="27"/>
      <c r="CL593" s="27"/>
      <c r="CM593" s="27"/>
    </row>
    <row r="594" spans="1:108" customFormat="1" ht="45" customHeight="1" x14ac:dyDescent="0.2">
      <c r="A594" s="326"/>
      <c r="B594" s="173" t="s">
        <v>998</v>
      </c>
      <c r="C594" s="112" t="s">
        <v>997</v>
      </c>
      <c r="D594" s="606"/>
      <c r="E594" s="607"/>
      <c r="F594" s="606"/>
      <c r="G594" s="607"/>
      <c r="H594" s="606"/>
      <c r="I594" s="607"/>
      <c r="J594" s="606"/>
      <c r="K594" s="607"/>
      <c r="L594" s="606"/>
      <c r="M594" s="607"/>
      <c r="N594" s="606"/>
      <c r="O594" s="607"/>
      <c r="P594" s="606"/>
      <c r="Q594" s="607"/>
      <c r="R594" s="606"/>
      <c r="S594" s="607"/>
      <c r="T594" s="606"/>
      <c r="U594" s="607"/>
      <c r="V594" s="606"/>
      <c r="W594" s="607"/>
      <c r="X594" s="90"/>
      <c r="Y594" s="169">
        <f t="shared" si="86"/>
        <v>0</v>
      </c>
      <c r="Z594" s="330">
        <v>10</v>
      </c>
      <c r="AA594" s="39">
        <f t="shared" si="87"/>
        <v>0</v>
      </c>
      <c r="AB594" s="388"/>
      <c r="AC594" s="220"/>
      <c r="AD594" s="228"/>
      <c r="AE594" s="220"/>
      <c r="AF594" s="220"/>
      <c r="AG594" s="220"/>
      <c r="AH594" s="220"/>
      <c r="AI594" s="220"/>
      <c r="AJ594" s="220"/>
      <c r="AK594" s="220"/>
      <c r="AL594" s="220"/>
      <c r="AM594" s="220"/>
      <c r="AN594" s="220"/>
      <c r="AO594" s="220"/>
      <c r="AP594" s="220"/>
      <c r="AQ594" s="220"/>
      <c r="AR594" s="220"/>
      <c r="AS594" s="220"/>
      <c r="AT594" s="220"/>
      <c r="AU594" s="220"/>
      <c r="AV594" s="220"/>
      <c r="AW594" s="220"/>
      <c r="AX594" s="220"/>
      <c r="AY594" s="220"/>
      <c r="AZ594" s="220"/>
      <c r="BA594" s="220"/>
      <c r="BB594" s="220"/>
      <c r="BC594" s="220"/>
      <c r="BD594" s="220"/>
      <c r="BE594" s="220"/>
      <c r="BF594" s="220"/>
      <c r="BG594" s="220"/>
      <c r="BH594" s="220"/>
      <c r="BI594" s="220"/>
      <c r="BJ594" s="220"/>
      <c r="BK594" s="220"/>
      <c r="BL594" s="220"/>
      <c r="BM594" s="220"/>
      <c r="BN594" s="220"/>
      <c r="BO594" s="220"/>
      <c r="BP594" s="220"/>
      <c r="BQ594" s="220"/>
      <c r="BR594" s="220"/>
      <c r="BS594" s="220"/>
      <c r="BT594" s="220"/>
      <c r="BU594" s="220"/>
      <c r="BV594" s="220"/>
      <c r="BW594" s="220"/>
      <c r="BX594" s="220"/>
      <c r="BY594" s="220"/>
      <c r="BZ594" s="220"/>
      <c r="CA594" s="220"/>
      <c r="CB594" s="220"/>
      <c r="CC594" s="220"/>
      <c r="CD594" s="220"/>
      <c r="CE594" s="220"/>
      <c r="CF594" s="220"/>
      <c r="CG594" s="27"/>
      <c r="CH594" s="27"/>
      <c r="CI594" s="27"/>
      <c r="CJ594" s="27"/>
      <c r="CK594" s="27"/>
      <c r="CL594" s="27"/>
      <c r="CM594" s="27"/>
    </row>
    <row r="595" spans="1:108" customFormat="1" ht="45" customHeight="1" x14ac:dyDescent="0.2">
      <c r="A595" s="326"/>
      <c r="B595" s="173" t="s">
        <v>1000</v>
      </c>
      <c r="C595" s="112" t="s">
        <v>999</v>
      </c>
      <c r="D595" s="606"/>
      <c r="E595" s="607"/>
      <c r="F595" s="606"/>
      <c r="G595" s="607"/>
      <c r="H595" s="606"/>
      <c r="I595" s="607"/>
      <c r="J595" s="606"/>
      <c r="K595" s="607"/>
      <c r="L595" s="606"/>
      <c r="M595" s="607"/>
      <c r="N595" s="606"/>
      <c r="O595" s="607"/>
      <c r="P595" s="606"/>
      <c r="Q595" s="607"/>
      <c r="R595" s="606"/>
      <c r="S595" s="607"/>
      <c r="T595" s="606"/>
      <c r="U595" s="607"/>
      <c r="V595" s="606"/>
      <c r="W595" s="607"/>
      <c r="X595" s="90"/>
      <c r="Y595" s="169">
        <f t="shared" si="86"/>
        <v>0</v>
      </c>
      <c r="Z595" s="330">
        <v>10</v>
      </c>
      <c r="AA595" s="39">
        <f t="shared" si="87"/>
        <v>0</v>
      </c>
      <c r="AB595" s="388"/>
      <c r="AC595" s="220"/>
      <c r="AD595" s="228"/>
      <c r="AE595" s="220"/>
      <c r="AF595" s="220"/>
      <c r="AG595" s="220"/>
      <c r="AH595" s="220"/>
      <c r="AI595" s="220"/>
      <c r="AJ595" s="220"/>
      <c r="AK595" s="220"/>
      <c r="AL595" s="220"/>
      <c r="AM595" s="220"/>
      <c r="AN595" s="220"/>
      <c r="AO595" s="220"/>
      <c r="AP595" s="220"/>
      <c r="AQ595" s="220"/>
      <c r="AR595" s="220"/>
      <c r="AS595" s="220"/>
      <c r="AT595" s="220"/>
      <c r="AU595" s="220"/>
      <c r="AV595" s="220"/>
      <c r="AW595" s="220"/>
      <c r="AX595" s="220"/>
      <c r="AY595" s="220"/>
      <c r="AZ595" s="220"/>
      <c r="BA595" s="220"/>
      <c r="BB595" s="220"/>
      <c r="BC595" s="220"/>
      <c r="BD595" s="220"/>
      <c r="BE595" s="220"/>
      <c r="BF595" s="220"/>
      <c r="BG595" s="220"/>
      <c r="BH595" s="220"/>
      <c r="BI595" s="220"/>
      <c r="BJ595" s="220"/>
      <c r="BK595" s="220"/>
      <c r="BL595" s="220"/>
      <c r="BM595" s="220"/>
      <c r="BN595" s="220"/>
      <c r="BO595" s="220"/>
      <c r="BP595" s="220"/>
      <c r="BQ595" s="220"/>
      <c r="BR595" s="220"/>
      <c r="BS595" s="220"/>
      <c r="BT595" s="220"/>
      <c r="BU595" s="220"/>
      <c r="BV595" s="220"/>
      <c r="BW595" s="220"/>
      <c r="BX595" s="220"/>
      <c r="BY595" s="220"/>
      <c r="BZ595" s="220"/>
      <c r="CA595" s="220"/>
      <c r="CB595" s="220"/>
      <c r="CC595" s="220"/>
      <c r="CD595" s="220"/>
      <c r="CE595" s="220"/>
      <c r="CF595" s="220"/>
      <c r="CG595" s="27"/>
      <c r="CH595" s="27"/>
      <c r="CI595" s="27"/>
      <c r="CJ595" s="27"/>
      <c r="CK595" s="27"/>
      <c r="CL595" s="27"/>
      <c r="CM595" s="27"/>
    </row>
    <row r="596" spans="1:108" customFormat="1" ht="45" customHeight="1" x14ac:dyDescent="0.2">
      <c r="A596" s="326"/>
      <c r="B596" s="173" t="s">
        <v>1002</v>
      </c>
      <c r="C596" s="112" t="s">
        <v>1001</v>
      </c>
      <c r="D596" s="606"/>
      <c r="E596" s="607"/>
      <c r="F596" s="606"/>
      <c r="G596" s="607"/>
      <c r="H596" s="606"/>
      <c r="I596" s="607"/>
      <c r="J596" s="606"/>
      <c r="K596" s="607"/>
      <c r="L596" s="606"/>
      <c r="M596" s="607"/>
      <c r="N596" s="606"/>
      <c r="O596" s="607"/>
      <c r="P596" s="606"/>
      <c r="Q596" s="607"/>
      <c r="R596" s="606"/>
      <c r="S596" s="607"/>
      <c r="T596" s="606"/>
      <c r="U596" s="607"/>
      <c r="V596" s="606"/>
      <c r="W596" s="607"/>
      <c r="X596" s="90"/>
      <c r="Y596" s="538">
        <f t="shared" si="86"/>
        <v>0</v>
      </c>
      <c r="Z596" s="333">
        <v>10</v>
      </c>
      <c r="AA596" s="39">
        <f t="shared" si="87"/>
        <v>0</v>
      </c>
      <c r="AB596" s="388"/>
      <c r="AC596" s="220"/>
      <c r="AD596" s="228"/>
      <c r="AE596" s="220"/>
      <c r="AF596" s="220"/>
      <c r="AG596" s="220"/>
      <c r="AH596" s="220"/>
      <c r="AI596" s="220"/>
      <c r="AJ596" s="220"/>
      <c r="AK596" s="220"/>
      <c r="AL596" s="220"/>
      <c r="AM596" s="220"/>
      <c r="AN596" s="220"/>
      <c r="AO596" s="220"/>
      <c r="AP596" s="220"/>
      <c r="AQ596" s="220"/>
      <c r="AR596" s="220"/>
      <c r="AS596" s="220"/>
      <c r="AT596" s="220"/>
      <c r="AU596" s="220"/>
      <c r="AV596" s="220"/>
      <c r="AW596" s="220"/>
      <c r="AX596" s="220"/>
      <c r="AY596" s="220"/>
      <c r="AZ596" s="220"/>
      <c r="BA596" s="220"/>
      <c r="BB596" s="220"/>
      <c r="BC596" s="220"/>
      <c r="BD596" s="220"/>
      <c r="BE596" s="220"/>
      <c r="BF596" s="220"/>
      <c r="BG596" s="220"/>
      <c r="BH596" s="220"/>
      <c r="BI596" s="220"/>
      <c r="BJ596" s="220"/>
      <c r="BK596" s="220"/>
      <c r="BL596" s="220"/>
      <c r="BM596" s="220"/>
      <c r="BN596" s="220"/>
      <c r="BO596" s="220"/>
      <c r="BP596" s="220"/>
      <c r="BQ596" s="220"/>
      <c r="BR596" s="220"/>
      <c r="BS596" s="220"/>
      <c r="BT596" s="220"/>
      <c r="BU596" s="220"/>
      <c r="BV596" s="220"/>
      <c r="BW596" s="220"/>
      <c r="BX596" s="220"/>
      <c r="BY596" s="220"/>
      <c r="BZ596" s="220"/>
      <c r="CA596" s="220"/>
      <c r="CB596" s="220"/>
      <c r="CC596" s="220"/>
      <c r="CD596" s="220"/>
      <c r="CE596" s="220"/>
      <c r="CF596" s="220"/>
      <c r="CG596" s="27"/>
      <c r="CH596" s="27"/>
      <c r="CI596" s="27"/>
      <c r="CJ596" s="27"/>
      <c r="CK596" s="27"/>
      <c r="CL596" s="27"/>
      <c r="CM596" s="27"/>
    </row>
    <row r="597" spans="1:108" customFormat="1" ht="45" customHeight="1" x14ac:dyDescent="0.2">
      <c r="A597" s="326"/>
      <c r="B597" s="173" t="s">
        <v>1004</v>
      </c>
      <c r="C597" s="112" t="s">
        <v>1103</v>
      </c>
      <c r="D597" s="606"/>
      <c r="E597" s="607"/>
      <c r="F597" s="606"/>
      <c r="G597" s="607"/>
      <c r="H597" s="606"/>
      <c r="I597" s="607"/>
      <c r="J597" s="606"/>
      <c r="K597" s="607"/>
      <c r="L597" s="606"/>
      <c r="M597" s="607"/>
      <c r="N597" s="606"/>
      <c r="O597" s="607"/>
      <c r="P597" s="606"/>
      <c r="Q597" s="607"/>
      <c r="R597" s="606"/>
      <c r="S597" s="607"/>
      <c r="T597" s="606"/>
      <c r="U597" s="607"/>
      <c r="V597" s="606"/>
      <c r="W597" s="607"/>
      <c r="X597" s="90"/>
      <c r="Y597" s="538">
        <f t="shared" ref="Y597" si="90">IF(OR(D597="s",F597="s",H597="s",J597="s",L597="s",N597="s",P597="s",R597="s",T597="s",V597="s"), 0, IF(OR(D597="a",F597="a",H597="a",J597="a",L597="a",N597="a",P597="a",R597="a",T597="a",V597="a"),Z597,0))</f>
        <v>0</v>
      </c>
      <c r="Z597" s="333">
        <v>10</v>
      </c>
      <c r="AA597" s="39">
        <f t="shared" ref="AA597" si="91">COUNTIF(D597:W597,"a")+COUNTIF(D597:W597,"s")</f>
        <v>0</v>
      </c>
      <c r="AB597" s="388"/>
      <c r="AC597" s="220"/>
      <c r="AD597" s="228"/>
      <c r="AE597" s="220"/>
      <c r="AF597" s="220"/>
      <c r="AG597" s="220"/>
      <c r="AH597" s="220"/>
      <c r="AI597" s="220"/>
      <c r="AJ597" s="220"/>
      <c r="AK597" s="220"/>
      <c r="AL597" s="220"/>
      <c r="AM597" s="220"/>
      <c r="AN597" s="220"/>
      <c r="AO597" s="220"/>
      <c r="AP597" s="220"/>
      <c r="AQ597" s="220"/>
      <c r="AR597" s="220"/>
      <c r="AS597" s="220"/>
      <c r="AT597" s="220"/>
      <c r="AU597" s="220"/>
      <c r="AV597" s="220"/>
      <c r="AW597" s="220"/>
      <c r="AX597" s="220"/>
      <c r="AY597" s="220"/>
      <c r="AZ597" s="220"/>
      <c r="BA597" s="220"/>
      <c r="BB597" s="220"/>
      <c r="BC597" s="220"/>
      <c r="BD597" s="220"/>
      <c r="BE597" s="220"/>
      <c r="BF597" s="220"/>
      <c r="BG597" s="220"/>
      <c r="BH597" s="220"/>
      <c r="BI597" s="220"/>
      <c r="BJ597" s="220"/>
      <c r="BK597" s="220"/>
      <c r="BL597" s="220"/>
      <c r="BM597" s="220"/>
      <c r="BN597" s="220"/>
      <c r="BO597" s="220"/>
      <c r="BP597" s="220"/>
      <c r="BQ597" s="220"/>
      <c r="BR597" s="220"/>
      <c r="BS597" s="220"/>
      <c r="BT597" s="220"/>
      <c r="BU597" s="220"/>
      <c r="BV597" s="220"/>
      <c r="BW597" s="220"/>
      <c r="BX597" s="220"/>
      <c r="BY597" s="220"/>
      <c r="BZ597" s="220"/>
      <c r="CA597" s="220"/>
      <c r="CB597" s="220"/>
      <c r="CC597" s="220"/>
      <c r="CD597" s="220"/>
      <c r="CE597" s="220"/>
      <c r="CF597" s="220"/>
      <c r="CG597" s="27"/>
      <c r="CH597" s="27"/>
      <c r="CI597" s="27"/>
      <c r="CJ597" s="27"/>
      <c r="CK597" s="27"/>
      <c r="CL597" s="27"/>
      <c r="CM597" s="27"/>
    </row>
    <row r="598" spans="1:108" customFormat="1" ht="45" customHeight="1" x14ac:dyDescent="0.2">
      <c r="A598" s="326"/>
      <c r="B598" s="173" t="s">
        <v>1006</v>
      </c>
      <c r="C598" s="112" t="s">
        <v>1003</v>
      </c>
      <c r="D598" s="606"/>
      <c r="E598" s="607"/>
      <c r="F598" s="606"/>
      <c r="G598" s="607"/>
      <c r="H598" s="606"/>
      <c r="I598" s="607"/>
      <c r="J598" s="606"/>
      <c r="K598" s="607"/>
      <c r="L598" s="606"/>
      <c r="M598" s="607"/>
      <c r="N598" s="606"/>
      <c r="O598" s="607"/>
      <c r="P598" s="606"/>
      <c r="Q598" s="607"/>
      <c r="R598" s="606"/>
      <c r="S598" s="607"/>
      <c r="T598" s="606"/>
      <c r="U598" s="607"/>
      <c r="V598" s="606"/>
      <c r="W598" s="607"/>
      <c r="X598" s="90"/>
      <c r="Y598" s="169">
        <f t="shared" si="86"/>
        <v>0</v>
      </c>
      <c r="Z598" s="330">
        <v>10</v>
      </c>
      <c r="AA598" s="39">
        <f t="shared" si="87"/>
        <v>0</v>
      </c>
      <c r="AB598" s="388"/>
      <c r="AC598" s="220"/>
      <c r="AD598" s="228"/>
      <c r="AE598" s="220"/>
      <c r="AF598" s="220"/>
      <c r="AG598" s="220"/>
      <c r="AH598" s="220"/>
      <c r="AI598" s="220"/>
      <c r="AJ598" s="220"/>
      <c r="AK598" s="220"/>
      <c r="AL598" s="220"/>
      <c r="AM598" s="220"/>
      <c r="AN598" s="220"/>
      <c r="AO598" s="220"/>
      <c r="AP598" s="220"/>
      <c r="AQ598" s="220"/>
      <c r="AR598" s="220"/>
      <c r="AS598" s="220"/>
      <c r="AT598" s="220"/>
      <c r="AU598" s="220"/>
      <c r="AV598" s="220"/>
      <c r="AW598" s="220"/>
      <c r="AX598" s="220"/>
      <c r="AY598" s="220"/>
      <c r="AZ598" s="220"/>
      <c r="BA598" s="220"/>
      <c r="BB598" s="220"/>
      <c r="BC598" s="220"/>
      <c r="BD598" s="220"/>
      <c r="BE598" s="220"/>
      <c r="BF598" s="220"/>
      <c r="BG598" s="220"/>
      <c r="BH598" s="220"/>
      <c r="BI598" s="220"/>
      <c r="BJ598" s="220"/>
      <c r="BK598" s="220"/>
      <c r="BL598" s="220"/>
      <c r="BM598" s="220"/>
      <c r="BN598" s="220"/>
      <c r="BO598" s="220"/>
      <c r="BP598" s="220"/>
      <c r="BQ598" s="220"/>
      <c r="BR598" s="220"/>
      <c r="BS598" s="220"/>
      <c r="BT598" s="220"/>
      <c r="BU598" s="220"/>
      <c r="BV598" s="220"/>
      <c r="BW598" s="220"/>
      <c r="BX598" s="220"/>
      <c r="BY598" s="220"/>
      <c r="BZ598" s="220"/>
      <c r="CA598" s="220"/>
      <c r="CB598" s="220"/>
      <c r="CC598" s="220"/>
      <c r="CD598" s="220"/>
      <c r="CE598" s="220"/>
      <c r="CF598" s="220"/>
      <c r="CG598" s="27"/>
      <c r="CH598" s="27"/>
      <c r="CI598" s="27"/>
      <c r="CJ598" s="27"/>
      <c r="CK598" s="27"/>
      <c r="CL598" s="27"/>
      <c r="CM598" s="27"/>
    </row>
    <row r="599" spans="1:108" customFormat="1" ht="27.95" customHeight="1" x14ac:dyDescent="0.2">
      <c r="A599" s="326"/>
      <c r="B599" s="173" t="s">
        <v>1007</v>
      </c>
      <c r="C599" s="105" t="s">
        <v>1005</v>
      </c>
      <c r="D599" s="606"/>
      <c r="E599" s="607"/>
      <c r="F599" s="606"/>
      <c r="G599" s="607"/>
      <c r="H599" s="606"/>
      <c r="I599" s="607"/>
      <c r="J599" s="606"/>
      <c r="K599" s="607"/>
      <c r="L599" s="606"/>
      <c r="M599" s="607"/>
      <c r="N599" s="606"/>
      <c r="O599" s="607"/>
      <c r="P599" s="606"/>
      <c r="Q599" s="607"/>
      <c r="R599" s="606"/>
      <c r="S599" s="607"/>
      <c r="T599" s="606"/>
      <c r="U599" s="607"/>
      <c r="V599" s="606"/>
      <c r="W599" s="607"/>
      <c r="X599" s="90"/>
      <c r="Y599" s="169">
        <f t="shared" si="86"/>
        <v>0</v>
      </c>
      <c r="Z599" s="330">
        <v>10</v>
      </c>
      <c r="AA599" s="39">
        <f t="shared" si="87"/>
        <v>0</v>
      </c>
      <c r="AB599" s="388"/>
      <c r="AC599" s="220"/>
      <c r="AD599" s="228"/>
      <c r="AE599" s="220"/>
      <c r="AF599" s="220"/>
      <c r="AG599" s="220"/>
      <c r="AH599" s="220"/>
      <c r="AI599" s="220"/>
      <c r="AJ599" s="220"/>
      <c r="AK599" s="220"/>
      <c r="AL599" s="220"/>
      <c r="AM599" s="220"/>
      <c r="AN599" s="220"/>
      <c r="AO599" s="220"/>
      <c r="AP599" s="220"/>
      <c r="AQ599" s="220"/>
      <c r="AR599" s="220"/>
      <c r="AS599" s="220"/>
      <c r="AT599" s="220"/>
      <c r="AU599" s="220"/>
      <c r="AV599" s="220"/>
      <c r="AW599" s="220"/>
      <c r="AX599" s="220"/>
      <c r="AY599" s="220"/>
      <c r="AZ599" s="220"/>
      <c r="BA599" s="220"/>
      <c r="BB599" s="220"/>
      <c r="BC599" s="220"/>
      <c r="BD599" s="220"/>
      <c r="BE599" s="220"/>
      <c r="BF599" s="220"/>
      <c r="BG599" s="220"/>
      <c r="BH599" s="220"/>
      <c r="BI599" s="220"/>
      <c r="BJ599" s="220"/>
      <c r="BK599" s="220"/>
      <c r="BL599" s="220"/>
      <c r="BM599" s="220"/>
      <c r="BN599" s="220"/>
      <c r="BO599" s="220"/>
      <c r="BP599" s="220"/>
      <c r="BQ599" s="220"/>
      <c r="BR599" s="220"/>
      <c r="BS599" s="220"/>
      <c r="BT599" s="220"/>
      <c r="BU599" s="220"/>
      <c r="BV599" s="220"/>
      <c r="BW599" s="220"/>
      <c r="BX599" s="220"/>
      <c r="BY599" s="220"/>
      <c r="BZ599" s="220"/>
      <c r="CA599" s="220"/>
      <c r="CB599" s="220"/>
      <c r="CC599" s="220"/>
      <c r="CD599" s="220"/>
      <c r="CE599" s="220"/>
      <c r="CF599" s="220"/>
      <c r="CG599" s="27"/>
      <c r="CH599" s="27"/>
      <c r="CI599" s="27"/>
      <c r="CJ599" s="27"/>
      <c r="CK599" s="27"/>
      <c r="CL599" s="27"/>
      <c r="CM599" s="27"/>
    </row>
    <row r="600" spans="1:108" customFormat="1" ht="67.7" customHeight="1" x14ac:dyDescent="0.2">
      <c r="A600" s="326"/>
      <c r="B600" s="173" t="s">
        <v>1100</v>
      </c>
      <c r="C600" s="105" t="s">
        <v>911</v>
      </c>
      <c r="D600" s="606"/>
      <c r="E600" s="607"/>
      <c r="F600" s="606"/>
      <c r="G600" s="607"/>
      <c r="H600" s="606"/>
      <c r="I600" s="607"/>
      <c r="J600" s="606"/>
      <c r="K600" s="607"/>
      <c r="L600" s="606"/>
      <c r="M600" s="607"/>
      <c r="N600" s="606"/>
      <c r="O600" s="607"/>
      <c r="P600" s="606"/>
      <c r="Q600" s="607"/>
      <c r="R600" s="606"/>
      <c r="S600" s="607"/>
      <c r="T600" s="606"/>
      <c r="U600" s="607"/>
      <c r="V600" s="606"/>
      <c r="W600" s="607"/>
      <c r="X600" s="90"/>
      <c r="Y600" s="169">
        <f t="shared" si="86"/>
        <v>0</v>
      </c>
      <c r="Z600" s="330">
        <v>10</v>
      </c>
      <c r="AA600" s="39">
        <f t="shared" si="87"/>
        <v>0</v>
      </c>
      <c r="AB600" s="388"/>
      <c r="AC600" s="220"/>
      <c r="AD600" s="228"/>
      <c r="AE600" s="220"/>
      <c r="AF600" s="220"/>
      <c r="AG600" s="220"/>
      <c r="AH600" s="220"/>
      <c r="AI600" s="220"/>
      <c r="AJ600" s="220"/>
      <c r="AK600" s="220"/>
      <c r="AL600" s="220"/>
      <c r="AM600" s="220"/>
      <c r="AN600" s="220"/>
      <c r="AO600" s="220"/>
      <c r="AP600" s="220"/>
      <c r="AQ600" s="220"/>
      <c r="AR600" s="220"/>
      <c r="AS600" s="220"/>
      <c r="AT600" s="220"/>
      <c r="AU600" s="220"/>
      <c r="AV600" s="220"/>
      <c r="AW600" s="220"/>
      <c r="AX600" s="220"/>
      <c r="AY600" s="220"/>
      <c r="AZ600" s="220"/>
      <c r="BA600" s="220"/>
      <c r="BB600" s="220"/>
      <c r="BC600" s="220"/>
      <c r="BD600" s="220"/>
      <c r="BE600" s="220"/>
      <c r="BF600" s="220"/>
      <c r="BG600" s="220"/>
      <c r="BH600" s="220"/>
      <c r="BI600" s="220"/>
      <c r="BJ600" s="220"/>
      <c r="BK600" s="220"/>
      <c r="BL600" s="220"/>
      <c r="BM600" s="220"/>
      <c r="BN600" s="220"/>
      <c r="BO600" s="220"/>
      <c r="BP600" s="220"/>
      <c r="BQ600" s="220"/>
      <c r="BR600" s="220"/>
      <c r="BS600" s="220"/>
      <c r="BT600" s="220"/>
      <c r="BU600" s="220"/>
      <c r="BV600" s="220"/>
      <c r="BW600" s="220"/>
      <c r="BX600" s="220"/>
      <c r="BY600" s="220"/>
      <c r="BZ600" s="220"/>
      <c r="CA600" s="220"/>
      <c r="CB600" s="220"/>
      <c r="CC600" s="220"/>
      <c r="CD600" s="220"/>
      <c r="CE600" s="220"/>
      <c r="CF600" s="220"/>
      <c r="CG600" s="27"/>
      <c r="CH600" s="27"/>
      <c r="CI600" s="27"/>
      <c r="CJ600" s="27"/>
      <c r="CK600" s="27"/>
      <c r="CL600" s="27"/>
      <c r="CM600" s="27"/>
    </row>
    <row r="601" spans="1:108" customFormat="1" ht="44.25" customHeight="1" thickBot="1" x14ac:dyDescent="0.25">
      <c r="A601" s="326"/>
      <c r="B601" s="173" t="s">
        <v>1101</v>
      </c>
      <c r="C601" s="105" t="s">
        <v>910</v>
      </c>
      <c r="D601" s="563"/>
      <c r="E601" s="568"/>
      <c r="F601" s="563"/>
      <c r="G601" s="568"/>
      <c r="H601" s="563"/>
      <c r="I601" s="568"/>
      <c r="J601" s="563"/>
      <c r="K601" s="568"/>
      <c r="L601" s="563"/>
      <c r="M601" s="568"/>
      <c r="N601" s="563"/>
      <c r="O601" s="568"/>
      <c r="P601" s="563"/>
      <c r="Q601" s="568"/>
      <c r="R601" s="563"/>
      <c r="S601" s="568"/>
      <c r="T601" s="563"/>
      <c r="U601" s="568"/>
      <c r="V601" s="563"/>
      <c r="W601" s="568"/>
      <c r="X601" s="90"/>
      <c r="Y601" s="169">
        <f t="shared" si="86"/>
        <v>0</v>
      </c>
      <c r="Z601" s="340">
        <v>5</v>
      </c>
      <c r="AA601" s="39">
        <f t="shared" si="87"/>
        <v>0</v>
      </c>
      <c r="AB601" s="388"/>
      <c r="AC601" s="220"/>
      <c r="AD601" s="228"/>
      <c r="AE601" s="220"/>
      <c r="AF601" s="220"/>
      <c r="AG601" s="220"/>
      <c r="AH601" s="220"/>
      <c r="AI601" s="220"/>
      <c r="AJ601" s="220"/>
      <c r="AK601" s="220"/>
      <c r="AL601" s="220"/>
      <c r="AM601" s="220"/>
      <c r="AN601" s="220"/>
      <c r="AO601" s="220"/>
      <c r="AP601" s="220"/>
      <c r="AQ601" s="220"/>
      <c r="AR601" s="220"/>
      <c r="AS601" s="220"/>
      <c r="AT601" s="220"/>
      <c r="AU601" s="220"/>
      <c r="AV601" s="220"/>
      <c r="AW601" s="220"/>
      <c r="AX601" s="220"/>
      <c r="AY601" s="220"/>
      <c r="AZ601" s="220"/>
      <c r="BA601" s="220"/>
      <c r="BB601" s="220"/>
      <c r="BC601" s="220"/>
      <c r="BD601" s="220"/>
      <c r="BE601" s="220"/>
      <c r="BF601" s="220"/>
      <c r="BG601" s="220"/>
      <c r="BH601" s="220"/>
      <c r="BI601" s="220"/>
      <c r="BJ601" s="220"/>
      <c r="BK601" s="220"/>
      <c r="BL601" s="220"/>
      <c r="BM601" s="220"/>
      <c r="BN601" s="220"/>
      <c r="BO601" s="220"/>
      <c r="BP601" s="220"/>
      <c r="BQ601" s="220"/>
      <c r="BR601" s="220"/>
      <c r="BS601" s="220"/>
      <c r="BT601" s="220"/>
      <c r="BU601" s="220"/>
      <c r="BV601" s="220"/>
      <c r="BW601" s="220"/>
      <c r="BX601" s="220"/>
      <c r="BY601" s="220"/>
      <c r="BZ601" s="220"/>
      <c r="CA601" s="220"/>
      <c r="CB601" s="220"/>
      <c r="CC601" s="220"/>
      <c r="CD601" s="220"/>
      <c r="CE601" s="220"/>
      <c r="CF601" s="220"/>
      <c r="CG601" s="27"/>
      <c r="CH601" s="27"/>
      <c r="CI601" s="27"/>
      <c r="CJ601" s="27"/>
      <c r="CK601" s="27"/>
      <c r="CL601" s="27"/>
      <c r="CM601" s="27"/>
    </row>
    <row r="602" spans="1:108" ht="21" customHeight="1" thickTop="1" thickBot="1" x14ac:dyDescent="0.25">
      <c r="A602" s="338"/>
      <c r="B602" s="43"/>
      <c r="C602" s="236" t="s">
        <v>88</v>
      </c>
      <c r="D602" s="779" t="s">
        <v>436</v>
      </c>
      <c r="E602" s="780"/>
      <c r="F602" s="780"/>
      <c r="G602" s="780"/>
      <c r="H602" s="780"/>
      <c r="I602" s="780"/>
      <c r="J602" s="780"/>
      <c r="K602" s="780"/>
      <c r="L602" s="780"/>
      <c r="M602" s="780"/>
      <c r="N602" s="780"/>
      <c r="O602" s="780"/>
      <c r="P602" s="780"/>
      <c r="Q602" s="780"/>
      <c r="R602" s="780"/>
      <c r="S602" s="780"/>
      <c r="T602" s="780"/>
      <c r="U602" s="780"/>
      <c r="V602" s="780"/>
      <c r="W602" s="780"/>
      <c r="X602" s="781"/>
      <c r="Y602" s="1">
        <f>SUM(Y592:Y601)</f>
        <v>0</v>
      </c>
      <c r="Z602" s="335">
        <f>SUM(Z592:Z601)</f>
        <v>95</v>
      </c>
      <c r="AA602" s="214"/>
      <c r="AD602" s="228"/>
      <c r="BX602" s="47"/>
      <c r="BY602" s="47"/>
      <c r="BZ602" s="47"/>
      <c r="CA602" s="47"/>
      <c r="CB602" s="47"/>
      <c r="CC602" s="47"/>
      <c r="CD602" s="47"/>
      <c r="CE602" s="47"/>
      <c r="CF602" s="47"/>
      <c r="CG602" s="47"/>
      <c r="CH602" s="47"/>
      <c r="CI602" s="47"/>
      <c r="CJ602" s="47"/>
      <c r="CK602" s="47"/>
      <c r="CL602" s="47"/>
      <c r="CM602" s="47"/>
      <c r="CN602" s="47"/>
      <c r="CO602" s="47"/>
      <c r="CP602" s="47"/>
      <c r="CQ602" s="47"/>
      <c r="CR602" s="47"/>
      <c r="CS602" s="47"/>
      <c r="CT602" s="47"/>
      <c r="CU602" s="47"/>
      <c r="CV602" s="47"/>
      <c r="CW602" s="47"/>
      <c r="CX602" s="47"/>
      <c r="CY602" s="47"/>
      <c r="CZ602" s="47"/>
      <c r="DA602" s="47"/>
      <c r="DB602" s="47"/>
      <c r="DC602" s="47"/>
      <c r="DD602" s="47"/>
    </row>
    <row r="603" spans="1:108" ht="21" customHeight="1" thickBot="1" x14ac:dyDescent="0.25">
      <c r="A603" s="344"/>
      <c r="B603" s="345"/>
      <c r="C603" s="260"/>
      <c r="D603" s="632"/>
      <c r="E603" s="633"/>
      <c r="F603" s="776">
        <v>0</v>
      </c>
      <c r="G603" s="777"/>
      <c r="H603" s="777"/>
      <c r="I603" s="777"/>
      <c r="J603" s="777"/>
      <c r="K603" s="777"/>
      <c r="L603" s="777"/>
      <c r="M603" s="777"/>
      <c r="N603" s="777"/>
      <c r="O603" s="777"/>
      <c r="P603" s="777"/>
      <c r="Q603" s="777"/>
      <c r="R603" s="777"/>
      <c r="S603" s="777"/>
      <c r="T603" s="777"/>
      <c r="U603" s="777"/>
      <c r="V603" s="777"/>
      <c r="W603" s="777"/>
      <c r="X603" s="777"/>
      <c r="Y603" s="777"/>
      <c r="Z603" s="778"/>
      <c r="AA603" s="212"/>
      <c r="AD603" s="228"/>
      <c r="BX603" s="47"/>
      <c r="BY603" s="47"/>
      <c r="BZ603" s="47"/>
      <c r="CA603" s="47"/>
      <c r="CB603" s="47"/>
      <c r="CC603" s="47"/>
      <c r="CD603" s="47"/>
      <c r="CE603" s="47"/>
      <c r="CF603" s="47"/>
      <c r="CG603" s="47"/>
      <c r="CH603" s="47"/>
      <c r="CI603" s="47"/>
      <c r="CJ603" s="47"/>
      <c r="CK603" s="47"/>
      <c r="CL603" s="47"/>
      <c r="CM603" s="47"/>
      <c r="CN603" s="47"/>
      <c r="CO603" s="47"/>
      <c r="CP603" s="47"/>
      <c r="CQ603" s="47"/>
      <c r="CR603" s="47"/>
      <c r="CS603" s="47"/>
      <c r="CT603" s="47"/>
      <c r="CU603" s="47"/>
      <c r="CV603" s="47"/>
      <c r="CW603" s="47"/>
      <c r="CX603" s="47"/>
      <c r="CY603" s="47"/>
      <c r="CZ603" s="47"/>
      <c r="DA603" s="47"/>
      <c r="DB603" s="47"/>
      <c r="DC603" s="47"/>
      <c r="DD603" s="47"/>
    </row>
    <row r="604" spans="1:108" s="219" customFormat="1" ht="21" customHeight="1" x14ac:dyDescent="0.25">
      <c r="A604" s="230"/>
      <c r="C604" s="223"/>
      <c r="X604" s="231"/>
      <c r="Z604" s="225"/>
      <c r="AA604" s="221"/>
    </row>
    <row r="605" spans="1:108" ht="27.75" x14ac:dyDescent="0.2">
      <c r="A605" s="304" t="s">
        <v>537</v>
      </c>
      <c r="B605" s="304"/>
      <c r="C605" s="305"/>
      <c r="D605" s="306"/>
      <c r="E605" s="306"/>
      <c r="F605" s="306"/>
      <c r="G605" s="306"/>
      <c r="H605" s="306"/>
      <c r="I605" s="306"/>
      <c r="J605" s="306"/>
      <c r="K605" s="306"/>
      <c r="L605" s="306"/>
      <c r="M605" s="306"/>
      <c r="N605" s="306"/>
      <c r="O605" s="306"/>
      <c r="P605" s="306"/>
      <c r="Q605" s="306"/>
      <c r="R605" s="306"/>
      <c r="S605" s="306"/>
      <c r="T605" s="306"/>
      <c r="U605" s="306"/>
      <c r="V605" s="306"/>
      <c r="W605" s="306"/>
      <c r="X605" s="306"/>
      <c r="Y605" s="306"/>
      <c r="Z605" s="307"/>
      <c r="AA605" s="308"/>
      <c r="AB605" s="306"/>
      <c r="BX605" s="219"/>
      <c r="BY605" s="219"/>
      <c r="BZ605" s="219"/>
      <c r="CA605" s="219"/>
      <c r="CB605" s="219"/>
      <c r="CC605" s="219"/>
      <c r="CD605" s="219"/>
      <c r="CE605" s="219"/>
      <c r="CF605" s="219"/>
    </row>
    <row r="606" spans="1:108" s="219" customFormat="1" ht="21" customHeight="1" x14ac:dyDescent="0.25">
      <c r="A606" s="230"/>
      <c r="C606" s="223"/>
      <c r="X606" s="231"/>
      <c r="Z606" s="225"/>
      <c r="AA606" s="221"/>
    </row>
    <row r="607" spans="1:108" s="219" customFormat="1" ht="21" customHeight="1" x14ac:dyDescent="0.2">
      <c r="A607" s="230"/>
      <c r="C607" s="223"/>
      <c r="Z607" s="225"/>
      <c r="AA607" s="221"/>
    </row>
    <row r="608" spans="1:108" s="219" customFormat="1" ht="21" customHeight="1" x14ac:dyDescent="0.2">
      <c r="A608" s="230"/>
      <c r="C608" s="223"/>
      <c r="Z608" s="225"/>
      <c r="AA608" s="221"/>
    </row>
    <row r="609" spans="1:27" s="219" customFormat="1" ht="21" customHeight="1" x14ac:dyDescent="0.2">
      <c r="A609" s="230"/>
      <c r="C609" s="223"/>
      <c r="Z609" s="225"/>
      <c r="AA609" s="221"/>
    </row>
    <row r="610" spans="1:27" s="219" customFormat="1" ht="21" customHeight="1" x14ac:dyDescent="0.2">
      <c r="A610" s="230"/>
      <c r="C610" s="223"/>
      <c r="Z610" s="225"/>
      <c r="AA610" s="221"/>
    </row>
    <row r="611" spans="1:27" s="219" customFormat="1" ht="21" customHeight="1" x14ac:dyDescent="0.2">
      <c r="A611" s="230"/>
      <c r="C611" s="223"/>
      <c r="X611" s="220"/>
      <c r="Z611" s="225"/>
      <c r="AA611" s="221"/>
    </row>
    <row r="612" spans="1:27" s="219" customFormat="1" x14ac:dyDescent="0.25">
      <c r="A612" s="230"/>
      <c r="C612" s="223"/>
      <c r="X612" s="231"/>
      <c r="Z612" s="225"/>
      <c r="AA612" s="221"/>
    </row>
    <row r="613" spans="1:27" s="219" customFormat="1" x14ac:dyDescent="0.2">
      <c r="A613" s="230"/>
      <c r="C613" s="223"/>
      <c r="Z613" s="225"/>
      <c r="AA613" s="221"/>
    </row>
    <row r="614" spans="1:27" s="219" customFormat="1" x14ac:dyDescent="0.2">
      <c r="A614" s="230"/>
      <c r="C614" s="223"/>
      <c r="Z614" s="225"/>
      <c r="AA614" s="221"/>
    </row>
    <row r="615" spans="1:27" s="219" customFormat="1" x14ac:dyDescent="0.2">
      <c r="A615" s="230"/>
      <c r="C615" s="223"/>
      <c r="X615" s="220"/>
      <c r="Z615" s="225"/>
      <c r="AA615" s="221"/>
    </row>
    <row r="616" spans="1:27" s="219" customFormat="1" x14ac:dyDescent="0.25">
      <c r="A616" s="230"/>
      <c r="C616" s="223"/>
      <c r="X616" s="231"/>
      <c r="Z616" s="225"/>
      <c r="AA616" s="221"/>
    </row>
    <row r="617" spans="1:27" s="219" customFormat="1" x14ac:dyDescent="0.25">
      <c r="A617" s="230"/>
      <c r="C617" s="223"/>
      <c r="X617" s="231"/>
      <c r="Z617" s="225"/>
      <c r="AA617" s="221"/>
    </row>
    <row r="618" spans="1:27" s="219" customFormat="1" x14ac:dyDescent="0.2">
      <c r="A618" s="230"/>
      <c r="C618" s="223"/>
      <c r="Z618" s="225"/>
      <c r="AA618" s="221"/>
    </row>
    <row r="619" spans="1:27" s="219" customFormat="1" x14ac:dyDescent="0.2">
      <c r="A619" s="230"/>
      <c r="C619" s="223"/>
      <c r="Z619" s="225"/>
      <c r="AA619" s="221"/>
    </row>
    <row r="620" spans="1:27" s="219" customFormat="1" x14ac:dyDescent="0.2">
      <c r="A620" s="230"/>
      <c r="C620" s="223"/>
      <c r="Z620" s="225"/>
      <c r="AA620" s="221"/>
    </row>
    <row r="621" spans="1:27" s="219" customFormat="1" x14ac:dyDescent="0.2">
      <c r="A621" s="230"/>
      <c r="C621" s="223"/>
      <c r="Z621" s="225"/>
      <c r="AA621" s="221"/>
    </row>
    <row r="622" spans="1:27" s="219" customFormat="1" x14ac:dyDescent="0.2">
      <c r="A622" s="230"/>
      <c r="C622" s="223"/>
      <c r="X622" s="220"/>
      <c r="Z622" s="225"/>
      <c r="AA622" s="221"/>
    </row>
    <row r="623" spans="1:27" s="219" customFormat="1" x14ac:dyDescent="0.25">
      <c r="A623" s="230"/>
      <c r="C623" s="223"/>
      <c r="X623" s="231"/>
      <c r="Z623" s="225"/>
      <c r="AA623" s="221"/>
    </row>
    <row r="624" spans="1:27" s="219" customFormat="1" x14ac:dyDescent="0.25">
      <c r="A624" s="230"/>
      <c r="C624" s="223"/>
      <c r="X624" s="231"/>
      <c r="Z624" s="225"/>
      <c r="AA624" s="221"/>
    </row>
    <row r="625" spans="1:27" s="219" customFormat="1" x14ac:dyDescent="0.25">
      <c r="A625" s="230"/>
      <c r="C625" s="223"/>
      <c r="X625" s="231"/>
      <c r="Z625" s="225"/>
      <c r="AA625" s="221"/>
    </row>
    <row r="626" spans="1:27" s="219" customFormat="1" x14ac:dyDescent="0.2">
      <c r="A626" s="230"/>
      <c r="C626" s="223"/>
      <c r="Z626" s="225"/>
      <c r="AA626" s="221"/>
    </row>
    <row r="627" spans="1:27" s="219" customFormat="1" x14ac:dyDescent="0.2">
      <c r="A627" s="230"/>
      <c r="C627" s="223"/>
      <c r="Z627" s="225"/>
      <c r="AA627" s="221"/>
    </row>
    <row r="628" spans="1:27" s="219" customFormat="1" x14ac:dyDescent="0.2">
      <c r="A628" s="230"/>
      <c r="C628" s="223"/>
      <c r="Z628" s="225"/>
      <c r="AA628" s="221"/>
    </row>
    <row r="629" spans="1:27" s="219" customFormat="1" x14ac:dyDescent="0.2">
      <c r="A629" s="230"/>
      <c r="C629" s="223"/>
      <c r="Z629" s="225"/>
      <c r="AA629" s="221"/>
    </row>
    <row r="630" spans="1:27" s="219" customFormat="1" x14ac:dyDescent="0.2">
      <c r="A630" s="230"/>
      <c r="C630" s="223"/>
      <c r="Z630" s="225"/>
      <c r="AA630" s="221"/>
    </row>
    <row r="631" spans="1:27" s="219" customFormat="1" x14ac:dyDescent="0.2">
      <c r="A631" s="230"/>
      <c r="C631" s="223"/>
      <c r="Z631" s="225"/>
      <c r="AA631" s="221"/>
    </row>
    <row r="632" spans="1:27" s="219" customFormat="1" x14ac:dyDescent="0.2">
      <c r="A632" s="230"/>
      <c r="C632" s="223"/>
      <c r="X632" s="220"/>
      <c r="Z632" s="225"/>
      <c r="AA632" s="221"/>
    </row>
    <row r="633" spans="1:27" s="219" customFormat="1" x14ac:dyDescent="0.25">
      <c r="A633" s="230"/>
      <c r="C633" s="223"/>
      <c r="X633" s="231"/>
      <c r="Z633" s="225"/>
      <c r="AA633" s="221"/>
    </row>
    <row r="634" spans="1:27" s="219" customFormat="1" x14ac:dyDescent="0.25">
      <c r="A634" s="230"/>
      <c r="C634" s="223"/>
      <c r="X634" s="231"/>
      <c r="Z634" s="225"/>
      <c r="AA634" s="221"/>
    </row>
    <row r="635" spans="1:27" s="219" customFormat="1" x14ac:dyDescent="0.25">
      <c r="A635" s="230"/>
      <c r="C635" s="223"/>
      <c r="X635" s="231"/>
      <c r="Z635" s="225"/>
      <c r="AA635" s="221"/>
    </row>
    <row r="636" spans="1:27" s="219" customFormat="1" x14ac:dyDescent="0.25">
      <c r="A636" s="230"/>
      <c r="C636" s="223"/>
      <c r="X636" s="231"/>
      <c r="Z636" s="225"/>
      <c r="AA636" s="221"/>
    </row>
    <row r="637" spans="1:27" s="219" customFormat="1" x14ac:dyDescent="0.25">
      <c r="A637" s="230"/>
      <c r="C637" s="223"/>
      <c r="X637" s="231"/>
      <c r="Z637" s="225"/>
      <c r="AA637" s="221"/>
    </row>
    <row r="638" spans="1:27" s="219" customFormat="1" x14ac:dyDescent="0.25">
      <c r="A638" s="230"/>
      <c r="C638" s="223"/>
      <c r="X638" s="231"/>
      <c r="Z638" s="225"/>
      <c r="AA638" s="221"/>
    </row>
    <row r="639" spans="1:27" s="219" customFormat="1" x14ac:dyDescent="0.2">
      <c r="A639" s="230"/>
      <c r="C639" s="223"/>
      <c r="Z639" s="225"/>
      <c r="AA639" s="221"/>
    </row>
    <row r="640" spans="1:27" s="219" customFormat="1" x14ac:dyDescent="0.2">
      <c r="A640" s="230"/>
      <c r="C640" s="223"/>
      <c r="Z640" s="225"/>
      <c r="AA640" s="221"/>
    </row>
    <row r="641" spans="1:27" s="219" customFormat="1" x14ac:dyDescent="0.2">
      <c r="A641" s="230"/>
      <c r="C641" s="223"/>
      <c r="Z641" s="225"/>
      <c r="AA641" s="221"/>
    </row>
    <row r="642" spans="1:27" s="219" customFormat="1" x14ac:dyDescent="0.2">
      <c r="A642" s="230"/>
      <c r="C642" s="223"/>
      <c r="Z642" s="225"/>
      <c r="AA642" s="221"/>
    </row>
    <row r="643" spans="1:27" s="219" customFormat="1" x14ac:dyDescent="0.2">
      <c r="A643" s="230"/>
      <c r="C643" s="223"/>
      <c r="Z643" s="225"/>
      <c r="AA643" s="221"/>
    </row>
    <row r="644" spans="1:27" s="219" customFormat="1" x14ac:dyDescent="0.2">
      <c r="A644" s="230"/>
      <c r="C644" s="223"/>
      <c r="Z644" s="225"/>
      <c r="AA644" s="221"/>
    </row>
    <row r="645" spans="1:27" s="219" customFormat="1" x14ac:dyDescent="0.2">
      <c r="A645" s="230"/>
      <c r="C645" s="223"/>
      <c r="Z645" s="225"/>
      <c r="AA645" s="221"/>
    </row>
    <row r="646" spans="1:27" s="219" customFormat="1" x14ac:dyDescent="0.2">
      <c r="A646" s="230"/>
      <c r="C646" s="223"/>
      <c r="Z646" s="225"/>
      <c r="AA646" s="221"/>
    </row>
    <row r="647" spans="1:27" s="219" customFormat="1" x14ac:dyDescent="0.2">
      <c r="A647" s="230"/>
      <c r="C647" s="223"/>
      <c r="Z647" s="225"/>
      <c r="AA647" s="221"/>
    </row>
    <row r="648" spans="1:27" s="219" customFormat="1" x14ac:dyDescent="0.2">
      <c r="A648" s="230"/>
      <c r="C648" s="223"/>
      <c r="Z648" s="225"/>
      <c r="AA648" s="221"/>
    </row>
    <row r="649" spans="1:27" s="219" customFormat="1" x14ac:dyDescent="0.2">
      <c r="A649" s="230"/>
      <c r="C649" s="223"/>
      <c r="Z649" s="225"/>
      <c r="AA649" s="221"/>
    </row>
    <row r="650" spans="1:27" s="219" customFormat="1" x14ac:dyDescent="0.2">
      <c r="A650" s="230"/>
      <c r="C650" s="223"/>
      <c r="Z650" s="225"/>
      <c r="AA650" s="221"/>
    </row>
    <row r="651" spans="1:27" s="219" customFormat="1" x14ac:dyDescent="0.2">
      <c r="A651" s="230"/>
      <c r="C651" s="223"/>
      <c r="Z651" s="225"/>
      <c r="AA651" s="221"/>
    </row>
    <row r="652" spans="1:27" s="219" customFormat="1" x14ac:dyDescent="0.2">
      <c r="A652" s="230"/>
      <c r="C652" s="223"/>
      <c r="Z652" s="225"/>
      <c r="AA652" s="221"/>
    </row>
    <row r="653" spans="1:27" s="219" customFormat="1" x14ac:dyDescent="0.2">
      <c r="A653" s="230"/>
      <c r="C653" s="223"/>
      <c r="Z653" s="225"/>
      <c r="AA653" s="221"/>
    </row>
    <row r="654" spans="1:27" s="219" customFormat="1" x14ac:dyDescent="0.2">
      <c r="A654" s="230"/>
      <c r="C654" s="223"/>
      <c r="Z654" s="225"/>
      <c r="AA654" s="221"/>
    </row>
    <row r="655" spans="1:27" s="219" customFormat="1" x14ac:dyDescent="0.2">
      <c r="A655" s="230"/>
      <c r="C655" s="223"/>
      <c r="Z655" s="225"/>
      <c r="AA655" s="221"/>
    </row>
    <row r="656" spans="1:27" s="219" customFormat="1" x14ac:dyDescent="0.2">
      <c r="A656" s="230"/>
      <c r="C656" s="223"/>
      <c r="Z656" s="225"/>
      <c r="AA656" s="221"/>
    </row>
    <row r="657" spans="1:27" s="219" customFormat="1" x14ac:dyDescent="0.2">
      <c r="A657" s="230"/>
      <c r="C657" s="223"/>
      <c r="Z657" s="225"/>
      <c r="AA657" s="221"/>
    </row>
    <row r="658" spans="1:27" s="219" customFormat="1" x14ac:dyDescent="0.2">
      <c r="A658" s="230"/>
      <c r="C658" s="223"/>
      <c r="Z658" s="225"/>
      <c r="AA658" s="221"/>
    </row>
    <row r="659" spans="1:27" s="219" customFormat="1" x14ac:dyDescent="0.2">
      <c r="A659" s="230"/>
      <c r="C659" s="223"/>
      <c r="Z659" s="225"/>
      <c r="AA659" s="221"/>
    </row>
    <row r="660" spans="1:27" s="219" customFormat="1" x14ac:dyDescent="0.2">
      <c r="A660" s="230"/>
      <c r="C660" s="223"/>
      <c r="Z660" s="225"/>
      <c r="AA660" s="221"/>
    </row>
    <row r="661" spans="1:27" s="219" customFormat="1" x14ac:dyDescent="0.2">
      <c r="A661" s="230"/>
      <c r="C661" s="223"/>
      <c r="Z661" s="225"/>
      <c r="AA661" s="221"/>
    </row>
    <row r="662" spans="1:27" s="219" customFormat="1" x14ac:dyDescent="0.2">
      <c r="A662" s="230"/>
      <c r="C662" s="223"/>
      <c r="Z662" s="225"/>
      <c r="AA662" s="221"/>
    </row>
    <row r="663" spans="1:27" s="219" customFormat="1" x14ac:dyDescent="0.2">
      <c r="A663" s="230"/>
      <c r="C663" s="223"/>
      <c r="Z663" s="225"/>
      <c r="AA663" s="221"/>
    </row>
    <row r="664" spans="1:27" s="219" customFormat="1" x14ac:dyDescent="0.2">
      <c r="A664" s="230"/>
      <c r="C664" s="223"/>
      <c r="Z664" s="225"/>
      <c r="AA664" s="221"/>
    </row>
    <row r="665" spans="1:27" s="219" customFormat="1" x14ac:dyDescent="0.2">
      <c r="A665" s="230"/>
      <c r="C665" s="223"/>
      <c r="Z665" s="225"/>
      <c r="AA665" s="221"/>
    </row>
    <row r="666" spans="1:27" s="219" customFormat="1" x14ac:dyDescent="0.2">
      <c r="A666" s="230"/>
      <c r="C666" s="223"/>
      <c r="Z666" s="225"/>
      <c r="AA666" s="221"/>
    </row>
    <row r="667" spans="1:27" s="219" customFormat="1" x14ac:dyDescent="0.2">
      <c r="A667" s="230"/>
      <c r="C667" s="223"/>
      <c r="Z667" s="225"/>
      <c r="AA667" s="221"/>
    </row>
    <row r="668" spans="1:27" s="219" customFormat="1" x14ac:dyDescent="0.2">
      <c r="A668" s="230"/>
      <c r="C668" s="223"/>
      <c r="Z668" s="225"/>
      <c r="AA668" s="221"/>
    </row>
    <row r="669" spans="1:27" s="219" customFormat="1" x14ac:dyDescent="0.2">
      <c r="A669" s="230"/>
      <c r="C669" s="223"/>
      <c r="Z669" s="225"/>
      <c r="AA669" s="221"/>
    </row>
    <row r="670" spans="1:27" s="219" customFormat="1" x14ac:dyDescent="0.2">
      <c r="A670" s="230"/>
      <c r="C670" s="223"/>
      <c r="Z670" s="225"/>
      <c r="AA670" s="221"/>
    </row>
    <row r="671" spans="1:27" s="219" customFormat="1" x14ac:dyDescent="0.2">
      <c r="A671" s="230"/>
      <c r="C671" s="223"/>
      <c r="Z671" s="225"/>
      <c r="AA671" s="221"/>
    </row>
    <row r="672" spans="1:27" s="219" customFormat="1" x14ac:dyDescent="0.2">
      <c r="A672" s="230"/>
      <c r="C672" s="223"/>
      <c r="Z672" s="225"/>
      <c r="AA672" s="221"/>
    </row>
    <row r="673" spans="1:27" s="219" customFormat="1" x14ac:dyDescent="0.2">
      <c r="A673" s="230"/>
      <c r="C673" s="223"/>
      <c r="Z673" s="225"/>
      <c r="AA673" s="221"/>
    </row>
    <row r="674" spans="1:27" s="219" customFormat="1" x14ac:dyDescent="0.2">
      <c r="A674" s="230"/>
      <c r="C674" s="223"/>
      <c r="Z674" s="225"/>
      <c r="AA674" s="221"/>
    </row>
    <row r="675" spans="1:27" s="219" customFormat="1" x14ac:dyDescent="0.2">
      <c r="A675" s="230"/>
      <c r="C675" s="223"/>
      <c r="Z675" s="225"/>
      <c r="AA675" s="221"/>
    </row>
    <row r="676" spans="1:27" s="219" customFormat="1" x14ac:dyDescent="0.2">
      <c r="A676" s="230"/>
      <c r="C676" s="223"/>
      <c r="Z676" s="225"/>
      <c r="AA676" s="221"/>
    </row>
    <row r="677" spans="1:27" s="219" customFormat="1" x14ac:dyDescent="0.2">
      <c r="A677" s="230"/>
      <c r="C677" s="223"/>
      <c r="Z677" s="225"/>
      <c r="AA677" s="221"/>
    </row>
    <row r="678" spans="1:27" s="219" customFormat="1" x14ac:dyDescent="0.2">
      <c r="A678" s="230"/>
      <c r="C678" s="223"/>
      <c r="Z678" s="225"/>
      <c r="AA678" s="221"/>
    </row>
    <row r="679" spans="1:27" s="219" customFormat="1" x14ac:dyDescent="0.2">
      <c r="A679" s="230"/>
      <c r="C679" s="223"/>
      <c r="Z679" s="225"/>
      <c r="AA679" s="221"/>
    </row>
    <row r="680" spans="1:27" s="219" customFormat="1" x14ac:dyDescent="0.2">
      <c r="A680" s="230"/>
      <c r="C680" s="223"/>
      <c r="Z680" s="225"/>
      <c r="AA680" s="221"/>
    </row>
    <row r="681" spans="1:27" s="219" customFormat="1" x14ac:dyDescent="0.2">
      <c r="A681" s="230"/>
      <c r="C681" s="223"/>
      <c r="Z681" s="225"/>
      <c r="AA681" s="221"/>
    </row>
    <row r="682" spans="1:27" s="219" customFormat="1" x14ac:dyDescent="0.2">
      <c r="A682" s="230"/>
      <c r="C682" s="223"/>
      <c r="Z682" s="225"/>
      <c r="AA682" s="221"/>
    </row>
    <row r="683" spans="1:27" s="219" customFormat="1" x14ac:dyDescent="0.2">
      <c r="A683" s="230"/>
      <c r="C683" s="223"/>
      <c r="Z683" s="225"/>
      <c r="AA683" s="221"/>
    </row>
    <row r="684" spans="1:27" s="219" customFormat="1" x14ac:dyDescent="0.2">
      <c r="A684" s="230"/>
      <c r="C684" s="223"/>
      <c r="Z684" s="225"/>
      <c r="AA684" s="221"/>
    </row>
    <row r="685" spans="1:27" s="219" customFormat="1" x14ac:dyDescent="0.2">
      <c r="A685" s="230"/>
      <c r="C685" s="223"/>
      <c r="Z685" s="225"/>
      <c r="AA685" s="221"/>
    </row>
    <row r="686" spans="1:27" s="219" customFormat="1" x14ac:dyDescent="0.2">
      <c r="A686" s="230"/>
      <c r="C686" s="223"/>
      <c r="Z686" s="225"/>
      <c r="AA686" s="221"/>
    </row>
    <row r="687" spans="1:27" s="219" customFormat="1" x14ac:dyDescent="0.2">
      <c r="A687" s="230"/>
      <c r="C687" s="223"/>
      <c r="Z687" s="225"/>
      <c r="AA687" s="221"/>
    </row>
    <row r="688" spans="1:27" s="219" customFormat="1" x14ac:dyDescent="0.2">
      <c r="A688" s="230"/>
      <c r="C688" s="223"/>
      <c r="Z688" s="225"/>
      <c r="AA688" s="221"/>
    </row>
    <row r="689" spans="1:27" s="219" customFormat="1" x14ac:dyDescent="0.2">
      <c r="A689" s="230"/>
      <c r="C689" s="223"/>
      <c r="Z689" s="225"/>
      <c r="AA689" s="221"/>
    </row>
    <row r="690" spans="1:27" s="219" customFormat="1" x14ac:dyDescent="0.2">
      <c r="A690" s="230"/>
      <c r="C690" s="223"/>
      <c r="Z690" s="225"/>
      <c r="AA690" s="221"/>
    </row>
    <row r="691" spans="1:27" s="219" customFormat="1" x14ac:dyDescent="0.2">
      <c r="A691" s="230"/>
      <c r="C691" s="223"/>
      <c r="Z691" s="225"/>
      <c r="AA691" s="221"/>
    </row>
    <row r="692" spans="1:27" s="219" customFormat="1" x14ac:dyDescent="0.2">
      <c r="A692" s="230"/>
      <c r="C692" s="223"/>
      <c r="Z692" s="225"/>
      <c r="AA692" s="221"/>
    </row>
    <row r="693" spans="1:27" s="219" customFormat="1" x14ac:dyDescent="0.2">
      <c r="A693" s="230"/>
      <c r="C693" s="223"/>
      <c r="Z693" s="225"/>
      <c r="AA693" s="221"/>
    </row>
    <row r="694" spans="1:27" s="219" customFormat="1" x14ac:dyDescent="0.2">
      <c r="A694" s="230"/>
      <c r="C694" s="223"/>
      <c r="Z694" s="225"/>
      <c r="AA694" s="221"/>
    </row>
    <row r="695" spans="1:27" s="219" customFormat="1" x14ac:dyDescent="0.2">
      <c r="A695" s="230"/>
      <c r="C695" s="223"/>
      <c r="Z695" s="225"/>
      <c r="AA695" s="221"/>
    </row>
    <row r="696" spans="1:27" s="219" customFormat="1" x14ac:dyDescent="0.2">
      <c r="A696" s="230"/>
      <c r="C696" s="223"/>
      <c r="Z696" s="225"/>
      <c r="AA696" s="221"/>
    </row>
    <row r="697" spans="1:27" s="219" customFormat="1" x14ac:dyDescent="0.2">
      <c r="A697" s="230"/>
      <c r="C697" s="223"/>
      <c r="Z697" s="225"/>
      <c r="AA697" s="221"/>
    </row>
    <row r="698" spans="1:27" s="219" customFormat="1" x14ac:dyDescent="0.2">
      <c r="A698" s="230"/>
      <c r="C698" s="223"/>
      <c r="Z698" s="225"/>
      <c r="AA698" s="221"/>
    </row>
    <row r="699" spans="1:27" s="219" customFormat="1" x14ac:dyDescent="0.2">
      <c r="A699" s="230"/>
      <c r="C699" s="223"/>
      <c r="Z699" s="225"/>
      <c r="AA699" s="221"/>
    </row>
    <row r="700" spans="1:27" s="219" customFormat="1" x14ac:dyDescent="0.2">
      <c r="A700" s="230"/>
      <c r="C700" s="223"/>
      <c r="Z700" s="225"/>
      <c r="AA700" s="221"/>
    </row>
    <row r="701" spans="1:27" s="219" customFormat="1" x14ac:dyDescent="0.2">
      <c r="A701" s="230"/>
      <c r="C701" s="223"/>
      <c r="Z701" s="225"/>
      <c r="AA701" s="221"/>
    </row>
    <row r="702" spans="1:27" s="219" customFormat="1" x14ac:dyDescent="0.2">
      <c r="A702" s="230"/>
      <c r="C702" s="223"/>
      <c r="Z702" s="225"/>
      <c r="AA702" s="221"/>
    </row>
    <row r="703" spans="1:27" s="219" customFormat="1" x14ac:dyDescent="0.2">
      <c r="A703" s="230"/>
      <c r="C703" s="223"/>
      <c r="Z703" s="225"/>
      <c r="AA703" s="221"/>
    </row>
    <row r="704" spans="1:27" s="219" customFormat="1" x14ac:dyDescent="0.2">
      <c r="A704" s="230"/>
      <c r="C704" s="223"/>
      <c r="Z704" s="225"/>
      <c r="AA704" s="221"/>
    </row>
    <row r="705" spans="1:27" s="219" customFormat="1" x14ac:dyDescent="0.2">
      <c r="A705" s="230"/>
      <c r="C705" s="223"/>
      <c r="Z705" s="225"/>
      <c r="AA705" s="221"/>
    </row>
    <row r="706" spans="1:27" s="219" customFormat="1" x14ac:dyDescent="0.2">
      <c r="A706" s="230"/>
      <c r="C706" s="223"/>
      <c r="Z706" s="225"/>
      <c r="AA706" s="221"/>
    </row>
    <row r="707" spans="1:27" s="219" customFormat="1" x14ac:dyDescent="0.2">
      <c r="A707" s="230"/>
      <c r="C707" s="223"/>
      <c r="Z707" s="225"/>
      <c r="AA707" s="221"/>
    </row>
    <row r="708" spans="1:27" s="219" customFormat="1" x14ac:dyDescent="0.2">
      <c r="A708" s="230"/>
      <c r="C708" s="223"/>
      <c r="Z708" s="225"/>
      <c r="AA708" s="221"/>
    </row>
    <row r="709" spans="1:27" s="219" customFormat="1" x14ac:dyDescent="0.2">
      <c r="A709" s="230"/>
      <c r="C709" s="223"/>
      <c r="Z709" s="225"/>
      <c r="AA709" s="221"/>
    </row>
    <row r="710" spans="1:27" s="219" customFormat="1" x14ac:dyDescent="0.2">
      <c r="A710" s="230"/>
      <c r="C710" s="223"/>
      <c r="Z710" s="225"/>
      <c r="AA710" s="221"/>
    </row>
    <row r="711" spans="1:27" s="219" customFormat="1" x14ac:dyDescent="0.2">
      <c r="A711" s="230"/>
      <c r="C711" s="223"/>
      <c r="Z711" s="225"/>
      <c r="AA711" s="221"/>
    </row>
    <row r="712" spans="1:27" s="219" customFormat="1" x14ac:dyDescent="0.2">
      <c r="A712" s="230"/>
      <c r="C712" s="223"/>
      <c r="Z712" s="225"/>
      <c r="AA712" s="221"/>
    </row>
    <row r="713" spans="1:27" s="219" customFormat="1" x14ac:dyDescent="0.2">
      <c r="A713" s="230"/>
      <c r="C713" s="223"/>
      <c r="Z713" s="225"/>
      <c r="AA713" s="221"/>
    </row>
    <row r="714" spans="1:27" s="219" customFormat="1" x14ac:dyDescent="0.2">
      <c r="A714" s="230"/>
      <c r="C714" s="223"/>
      <c r="Z714" s="225"/>
      <c r="AA714" s="221"/>
    </row>
    <row r="715" spans="1:27" s="219" customFormat="1" x14ac:dyDescent="0.2">
      <c r="A715" s="230"/>
      <c r="C715" s="223"/>
      <c r="Z715" s="225"/>
      <c r="AA715" s="221"/>
    </row>
    <row r="716" spans="1:27" s="219" customFormat="1" x14ac:dyDescent="0.2">
      <c r="A716" s="230"/>
      <c r="C716" s="223"/>
      <c r="Z716" s="225"/>
      <c r="AA716" s="221"/>
    </row>
    <row r="717" spans="1:27" s="219" customFormat="1" x14ac:dyDescent="0.2">
      <c r="A717" s="230"/>
      <c r="C717" s="223"/>
      <c r="Z717" s="225"/>
      <c r="AA717" s="221"/>
    </row>
    <row r="718" spans="1:27" s="219" customFormat="1" x14ac:dyDescent="0.2">
      <c r="A718" s="230"/>
      <c r="C718" s="223"/>
      <c r="Z718" s="225"/>
      <c r="AA718" s="221"/>
    </row>
    <row r="719" spans="1:27" s="219" customFormat="1" x14ac:dyDescent="0.2">
      <c r="A719" s="230"/>
      <c r="C719" s="223"/>
      <c r="Z719" s="225"/>
      <c r="AA719" s="221"/>
    </row>
    <row r="720" spans="1:27" s="219" customFormat="1" x14ac:dyDescent="0.2">
      <c r="A720" s="230"/>
      <c r="C720" s="223"/>
      <c r="Z720" s="225"/>
      <c r="AA720" s="221"/>
    </row>
    <row r="721" spans="1:75" s="219" customFormat="1" x14ac:dyDescent="0.2">
      <c r="A721" s="230"/>
      <c r="C721" s="223"/>
      <c r="Z721" s="225"/>
      <c r="AA721" s="221"/>
    </row>
    <row r="722" spans="1:75" s="219" customFormat="1" x14ac:dyDescent="0.2">
      <c r="A722" s="230"/>
      <c r="C722" s="223"/>
      <c r="Z722" s="225"/>
      <c r="AA722" s="221"/>
    </row>
    <row r="723" spans="1:75" s="219" customFormat="1" x14ac:dyDescent="0.2">
      <c r="A723" s="230"/>
      <c r="C723" s="223"/>
      <c r="Z723" s="225"/>
      <c r="AA723" s="221"/>
    </row>
    <row r="724" spans="1:75" s="219" customFormat="1" x14ac:dyDescent="0.2">
      <c r="A724" s="230"/>
      <c r="C724" s="223"/>
      <c r="Z724" s="225"/>
      <c r="AA724" s="221"/>
    </row>
    <row r="725" spans="1:75" s="219" customFormat="1" x14ac:dyDescent="0.2">
      <c r="A725" s="230"/>
      <c r="C725" s="223"/>
      <c r="Z725" s="225"/>
      <c r="AA725" s="221"/>
    </row>
    <row r="726" spans="1:75" s="219" customFormat="1" x14ac:dyDescent="0.2">
      <c r="A726" s="230"/>
      <c r="C726" s="223"/>
      <c r="Z726" s="225"/>
      <c r="AA726" s="221"/>
    </row>
    <row r="727" spans="1:75" s="219" customFormat="1" x14ac:dyDescent="0.2">
      <c r="A727" s="230"/>
      <c r="C727" s="223"/>
      <c r="Z727" s="225"/>
      <c r="AA727" s="221"/>
    </row>
    <row r="728" spans="1:75" s="219" customFormat="1" x14ac:dyDescent="0.2">
      <c r="A728" s="230"/>
      <c r="C728" s="223"/>
      <c r="Z728" s="225"/>
      <c r="AA728" s="221"/>
    </row>
    <row r="729" spans="1:75" s="219" customFormat="1" x14ac:dyDescent="0.2">
      <c r="A729" s="230"/>
      <c r="C729" s="223"/>
      <c r="Z729" s="225"/>
      <c r="AA729" s="221"/>
    </row>
    <row r="730" spans="1:75" s="47" customFormat="1" x14ac:dyDescent="0.2">
      <c r="A730" s="208"/>
      <c r="C730" s="210"/>
      <c r="Z730" s="209"/>
      <c r="AA730" s="207"/>
      <c r="AC730" s="219"/>
      <c r="AD730" s="219"/>
      <c r="AE730" s="219"/>
      <c r="AF730" s="219"/>
      <c r="AG730" s="219"/>
      <c r="AH730" s="219"/>
      <c r="AI730" s="219"/>
      <c r="AJ730" s="219"/>
      <c r="AK730" s="219"/>
      <c r="AL730" s="219"/>
      <c r="AM730" s="219"/>
      <c r="AN730" s="219"/>
      <c r="AO730" s="219"/>
      <c r="AP730" s="219"/>
      <c r="AQ730" s="219"/>
      <c r="AR730" s="219"/>
      <c r="AS730" s="219"/>
      <c r="AT730" s="219"/>
      <c r="AU730" s="219"/>
      <c r="AV730" s="219"/>
      <c r="AW730" s="219"/>
      <c r="AX730" s="219"/>
      <c r="AY730" s="219"/>
      <c r="AZ730" s="219"/>
      <c r="BA730" s="219"/>
      <c r="BB730" s="219"/>
      <c r="BC730" s="219"/>
      <c r="BD730" s="219"/>
      <c r="BE730" s="219"/>
      <c r="BF730" s="219"/>
      <c r="BG730" s="219"/>
      <c r="BH730" s="219"/>
      <c r="BI730" s="219"/>
      <c r="BJ730" s="219"/>
      <c r="BK730" s="219"/>
      <c r="BL730" s="219"/>
      <c r="BM730" s="219"/>
      <c r="BN730" s="219"/>
      <c r="BO730" s="219"/>
      <c r="BP730" s="219"/>
      <c r="BQ730" s="219"/>
      <c r="BR730" s="219"/>
      <c r="BS730" s="219"/>
      <c r="BT730" s="219"/>
      <c r="BU730" s="219"/>
      <c r="BV730" s="219"/>
      <c r="BW730" s="219"/>
    </row>
    <row r="731" spans="1:75" s="47" customFormat="1" x14ac:dyDescent="0.2">
      <c r="A731" s="208"/>
      <c r="C731" s="210"/>
      <c r="Z731" s="209"/>
      <c r="AA731" s="207"/>
      <c r="AC731" s="219"/>
      <c r="AD731" s="219"/>
      <c r="AE731" s="219"/>
      <c r="AF731" s="219"/>
      <c r="AG731" s="219"/>
      <c r="AH731" s="219"/>
      <c r="AI731" s="219"/>
      <c r="AJ731" s="219"/>
      <c r="AK731" s="219"/>
      <c r="AL731" s="219"/>
      <c r="AM731" s="219"/>
      <c r="AN731" s="219"/>
      <c r="AO731" s="219"/>
      <c r="AP731" s="219"/>
      <c r="AQ731" s="219"/>
      <c r="AR731" s="219"/>
      <c r="AS731" s="219"/>
      <c r="AT731" s="219"/>
      <c r="AU731" s="219"/>
      <c r="AV731" s="219"/>
      <c r="AW731" s="219"/>
      <c r="AX731" s="219"/>
      <c r="AY731" s="219"/>
      <c r="AZ731" s="219"/>
      <c r="BA731" s="219"/>
      <c r="BB731" s="219"/>
      <c r="BC731" s="219"/>
      <c r="BD731" s="219"/>
      <c r="BE731" s="219"/>
      <c r="BF731" s="219"/>
      <c r="BG731" s="219"/>
      <c r="BH731" s="219"/>
      <c r="BI731" s="219"/>
      <c r="BJ731" s="219"/>
      <c r="BK731" s="219"/>
      <c r="BL731" s="219"/>
      <c r="BM731" s="219"/>
      <c r="BN731" s="219"/>
      <c r="BO731" s="219"/>
      <c r="BP731" s="219"/>
      <c r="BQ731" s="219"/>
      <c r="BR731" s="219"/>
      <c r="BS731" s="219"/>
      <c r="BT731" s="219"/>
      <c r="BU731" s="219"/>
      <c r="BV731" s="219"/>
      <c r="BW731" s="219"/>
    </row>
    <row r="732" spans="1:75" s="47" customFormat="1" x14ac:dyDescent="0.2">
      <c r="A732" s="208"/>
      <c r="C732" s="210"/>
      <c r="Z732" s="209"/>
      <c r="AA732" s="207"/>
      <c r="AC732" s="219"/>
      <c r="AD732" s="219"/>
      <c r="AE732" s="219"/>
      <c r="AF732" s="219"/>
      <c r="AG732" s="219"/>
      <c r="AH732" s="219"/>
      <c r="AI732" s="219"/>
      <c r="AJ732" s="219"/>
      <c r="AK732" s="219"/>
      <c r="AL732" s="219"/>
      <c r="AM732" s="219"/>
      <c r="AN732" s="219"/>
      <c r="AO732" s="219"/>
      <c r="AP732" s="219"/>
      <c r="AQ732" s="219"/>
      <c r="AR732" s="219"/>
      <c r="AS732" s="219"/>
      <c r="AT732" s="219"/>
      <c r="AU732" s="219"/>
      <c r="AV732" s="219"/>
      <c r="AW732" s="219"/>
      <c r="AX732" s="219"/>
      <c r="AY732" s="219"/>
      <c r="AZ732" s="219"/>
      <c r="BA732" s="219"/>
      <c r="BB732" s="219"/>
      <c r="BC732" s="219"/>
      <c r="BD732" s="219"/>
      <c r="BE732" s="219"/>
      <c r="BF732" s="219"/>
      <c r="BG732" s="219"/>
      <c r="BH732" s="219"/>
      <c r="BI732" s="219"/>
      <c r="BJ732" s="219"/>
      <c r="BK732" s="219"/>
      <c r="BL732" s="219"/>
      <c r="BM732" s="219"/>
      <c r="BN732" s="219"/>
      <c r="BO732" s="219"/>
      <c r="BP732" s="219"/>
      <c r="BQ732" s="219"/>
      <c r="BR732" s="219"/>
      <c r="BS732" s="219"/>
      <c r="BT732" s="219"/>
      <c r="BU732" s="219"/>
      <c r="BV732" s="219"/>
      <c r="BW732" s="219"/>
    </row>
    <row r="733" spans="1:75" s="47" customFormat="1" x14ac:dyDescent="0.2">
      <c r="A733" s="208"/>
      <c r="C733" s="210"/>
      <c r="Z733" s="209"/>
      <c r="AA733" s="207"/>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19"/>
      <c r="AY733" s="219"/>
      <c r="AZ733" s="219"/>
      <c r="BA733" s="219"/>
      <c r="BB733" s="219"/>
      <c r="BC733" s="219"/>
      <c r="BD733" s="219"/>
      <c r="BE733" s="219"/>
      <c r="BF733" s="219"/>
      <c r="BG733" s="219"/>
      <c r="BH733" s="219"/>
      <c r="BI733" s="219"/>
      <c r="BJ733" s="219"/>
      <c r="BK733" s="219"/>
      <c r="BL733" s="219"/>
      <c r="BM733" s="219"/>
      <c r="BN733" s="219"/>
      <c r="BO733" s="219"/>
      <c r="BP733" s="219"/>
      <c r="BQ733" s="219"/>
      <c r="BR733" s="219"/>
      <c r="BS733" s="219"/>
      <c r="BT733" s="219"/>
      <c r="BU733" s="219"/>
      <c r="BV733" s="219"/>
      <c r="BW733" s="219"/>
    </row>
    <row r="734" spans="1:75" s="47" customFormat="1" x14ac:dyDescent="0.2">
      <c r="A734" s="208"/>
      <c r="C734" s="210"/>
      <c r="Z734" s="209"/>
      <c r="AA734" s="207"/>
      <c r="AC734" s="219"/>
      <c r="AD734" s="219"/>
      <c r="AE734" s="219"/>
      <c r="AF734" s="219"/>
      <c r="AG734" s="219"/>
      <c r="AH734" s="219"/>
      <c r="AI734" s="219"/>
      <c r="AJ734" s="219"/>
      <c r="AK734" s="219"/>
      <c r="AL734" s="219"/>
      <c r="AM734" s="219"/>
      <c r="AN734" s="219"/>
      <c r="AO734" s="219"/>
      <c r="AP734" s="219"/>
      <c r="AQ734" s="219"/>
      <c r="AR734" s="219"/>
      <c r="AS734" s="219"/>
      <c r="AT734" s="219"/>
      <c r="AU734" s="219"/>
      <c r="AV734" s="219"/>
      <c r="AW734" s="219"/>
      <c r="AX734" s="219"/>
      <c r="AY734" s="219"/>
      <c r="AZ734" s="219"/>
      <c r="BA734" s="219"/>
      <c r="BB734" s="219"/>
      <c r="BC734" s="219"/>
      <c r="BD734" s="219"/>
      <c r="BE734" s="219"/>
      <c r="BF734" s="219"/>
      <c r="BG734" s="219"/>
      <c r="BH734" s="219"/>
      <c r="BI734" s="219"/>
      <c r="BJ734" s="219"/>
      <c r="BK734" s="219"/>
      <c r="BL734" s="219"/>
      <c r="BM734" s="219"/>
      <c r="BN734" s="219"/>
      <c r="BO734" s="219"/>
      <c r="BP734" s="219"/>
      <c r="BQ734" s="219"/>
      <c r="BR734" s="219"/>
      <c r="BS734" s="219"/>
      <c r="BT734" s="219"/>
      <c r="BU734" s="219"/>
      <c r="BV734" s="219"/>
      <c r="BW734" s="219"/>
    </row>
    <row r="735" spans="1:75" s="47" customFormat="1" x14ac:dyDescent="0.2">
      <c r="A735" s="208"/>
      <c r="C735" s="210"/>
      <c r="Z735" s="209"/>
      <c r="AA735" s="207"/>
      <c r="AC735" s="219"/>
      <c r="AD735" s="219"/>
      <c r="AE735" s="219"/>
      <c r="AF735" s="219"/>
      <c r="AG735" s="219"/>
      <c r="AH735" s="219"/>
      <c r="AI735" s="219"/>
      <c r="AJ735" s="219"/>
      <c r="AK735" s="219"/>
      <c r="AL735" s="219"/>
      <c r="AM735" s="219"/>
      <c r="AN735" s="219"/>
      <c r="AO735" s="219"/>
      <c r="AP735" s="219"/>
      <c r="AQ735" s="219"/>
      <c r="AR735" s="219"/>
      <c r="AS735" s="219"/>
      <c r="AT735" s="219"/>
      <c r="AU735" s="219"/>
      <c r="AV735" s="219"/>
      <c r="AW735" s="219"/>
      <c r="AX735" s="219"/>
      <c r="AY735" s="219"/>
      <c r="AZ735" s="219"/>
      <c r="BA735" s="219"/>
      <c r="BB735" s="219"/>
      <c r="BC735" s="219"/>
      <c r="BD735" s="219"/>
      <c r="BE735" s="219"/>
      <c r="BF735" s="219"/>
      <c r="BG735" s="219"/>
      <c r="BH735" s="219"/>
      <c r="BI735" s="219"/>
      <c r="BJ735" s="219"/>
      <c r="BK735" s="219"/>
      <c r="BL735" s="219"/>
      <c r="BM735" s="219"/>
      <c r="BN735" s="219"/>
      <c r="BO735" s="219"/>
      <c r="BP735" s="219"/>
      <c r="BQ735" s="219"/>
      <c r="BR735" s="219"/>
      <c r="BS735" s="219"/>
      <c r="BT735" s="219"/>
      <c r="BU735" s="219"/>
      <c r="BV735" s="219"/>
      <c r="BW735" s="219"/>
    </row>
    <row r="736" spans="1:75" s="47" customFormat="1" x14ac:dyDescent="0.2">
      <c r="A736" s="208"/>
      <c r="C736" s="210"/>
      <c r="Z736" s="209"/>
      <c r="AA736" s="207"/>
      <c r="AC736" s="219"/>
      <c r="AD736" s="219"/>
      <c r="AE736" s="219"/>
      <c r="AF736" s="219"/>
      <c r="AG736" s="219"/>
      <c r="AH736" s="219"/>
      <c r="AI736" s="219"/>
      <c r="AJ736" s="219"/>
      <c r="AK736" s="219"/>
      <c r="AL736" s="219"/>
      <c r="AM736" s="219"/>
      <c r="AN736" s="219"/>
      <c r="AO736" s="219"/>
      <c r="AP736" s="219"/>
      <c r="AQ736" s="219"/>
      <c r="AR736" s="219"/>
      <c r="AS736" s="219"/>
      <c r="AT736" s="219"/>
      <c r="AU736" s="219"/>
      <c r="AV736" s="219"/>
      <c r="AW736" s="219"/>
      <c r="AX736" s="219"/>
      <c r="AY736" s="219"/>
      <c r="AZ736" s="219"/>
      <c r="BA736" s="219"/>
      <c r="BB736" s="219"/>
      <c r="BC736" s="219"/>
      <c r="BD736" s="219"/>
      <c r="BE736" s="219"/>
      <c r="BF736" s="219"/>
      <c r="BG736" s="219"/>
      <c r="BH736" s="219"/>
      <c r="BI736" s="219"/>
      <c r="BJ736" s="219"/>
      <c r="BK736" s="219"/>
      <c r="BL736" s="219"/>
      <c r="BM736" s="219"/>
      <c r="BN736" s="219"/>
      <c r="BO736" s="219"/>
      <c r="BP736" s="219"/>
      <c r="BQ736" s="219"/>
      <c r="BR736" s="219"/>
      <c r="BS736" s="219"/>
      <c r="BT736" s="219"/>
      <c r="BU736" s="219"/>
      <c r="BV736" s="219"/>
      <c r="BW736" s="219"/>
    </row>
    <row r="737" spans="1:75" s="47" customFormat="1" x14ac:dyDescent="0.2">
      <c r="A737" s="208"/>
      <c r="C737" s="210"/>
      <c r="Z737" s="209"/>
      <c r="AA737" s="207"/>
      <c r="AC737" s="219"/>
      <c r="AD737" s="219"/>
      <c r="AE737" s="219"/>
      <c r="AF737" s="219"/>
      <c r="AG737" s="219"/>
      <c r="AH737" s="219"/>
      <c r="AI737" s="219"/>
      <c r="AJ737" s="219"/>
      <c r="AK737" s="219"/>
      <c r="AL737" s="219"/>
      <c r="AM737" s="219"/>
      <c r="AN737" s="219"/>
      <c r="AO737" s="219"/>
      <c r="AP737" s="219"/>
      <c r="AQ737" s="219"/>
      <c r="AR737" s="219"/>
      <c r="AS737" s="219"/>
      <c r="AT737" s="219"/>
      <c r="AU737" s="219"/>
      <c r="AV737" s="219"/>
      <c r="AW737" s="219"/>
      <c r="AX737" s="219"/>
      <c r="AY737" s="219"/>
      <c r="AZ737" s="219"/>
      <c r="BA737" s="219"/>
      <c r="BB737" s="219"/>
      <c r="BC737" s="219"/>
      <c r="BD737" s="219"/>
      <c r="BE737" s="219"/>
      <c r="BF737" s="219"/>
      <c r="BG737" s="219"/>
      <c r="BH737" s="219"/>
      <c r="BI737" s="219"/>
      <c r="BJ737" s="219"/>
      <c r="BK737" s="219"/>
      <c r="BL737" s="219"/>
      <c r="BM737" s="219"/>
      <c r="BN737" s="219"/>
      <c r="BO737" s="219"/>
      <c r="BP737" s="219"/>
      <c r="BQ737" s="219"/>
      <c r="BR737" s="219"/>
      <c r="BS737" s="219"/>
      <c r="BT737" s="219"/>
      <c r="BU737" s="219"/>
      <c r="BV737" s="219"/>
      <c r="BW737" s="219"/>
    </row>
    <row r="738" spans="1:75" s="47" customFormat="1" x14ac:dyDescent="0.2">
      <c r="A738" s="208"/>
      <c r="C738" s="210"/>
      <c r="Z738" s="209"/>
      <c r="AA738" s="207"/>
      <c r="AC738" s="219"/>
      <c r="AD738" s="219"/>
      <c r="AE738" s="219"/>
      <c r="AF738" s="219"/>
      <c r="AG738" s="219"/>
      <c r="AH738" s="219"/>
      <c r="AI738" s="219"/>
      <c r="AJ738" s="219"/>
      <c r="AK738" s="219"/>
      <c r="AL738" s="219"/>
      <c r="AM738" s="219"/>
      <c r="AN738" s="219"/>
      <c r="AO738" s="219"/>
      <c r="AP738" s="219"/>
      <c r="AQ738" s="219"/>
      <c r="AR738" s="219"/>
      <c r="AS738" s="219"/>
      <c r="AT738" s="219"/>
      <c r="AU738" s="219"/>
      <c r="AV738" s="219"/>
      <c r="AW738" s="219"/>
      <c r="AX738" s="219"/>
      <c r="AY738" s="219"/>
      <c r="AZ738" s="219"/>
      <c r="BA738" s="219"/>
      <c r="BB738" s="219"/>
      <c r="BC738" s="219"/>
      <c r="BD738" s="219"/>
      <c r="BE738" s="219"/>
      <c r="BF738" s="219"/>
      <c r="BG738" s="219"/>
      <c r="BH738" s="219"/>
      <c r="BI738" s="219"/>
      <c r="BJ738" s="219"/>
      <c r="BK738" s="219"/>
      <c r="BL738" s="219"/>
      <c r="BM738" s="219"/>
      <c r="BN738" s="219"/>
      <c r="BO738" s="219"/>
      <c r="BP738" s="219"/>
      <c r="BQ738" s="219"/>
      <c r="BR738" s="219"/>
      <c r="BS738" s="219"/>
      <c r="BT738" s="219"/>
      <c r="BU738" s="219"/>
      <c r="BV738" s="219"/>
      <c r="BW738" s="219"/>
    </row>
    <row r="739" spans="1:75" s="47" customFormat="1" x14ac:dyDescent="0.2">
      <c r="A739" s="208"/>
      <c r="C739" s="210"/>
      <c r="Z739" s="209"/>
      <c r="AA739" s="207"/>
      <c r="AC739" s="219"/>
      <c r="AD739" s="219"/>
      <c r="AE739" s="219"/>
      <c r="AF739" s="219"/>
      <c r="AG739" s="219"/>
      <c r="AH739" s="219"/>
      <c r="AI739" s="219"/>
      <c r="AJ739" s="219"/>
      <c r="AK739" s="219"/>
      <c r="AL739" s="219"/>
      <c r="AM739" s="219"/>
      <c r="AN739" s="219"/>
      <c r="AO739" s="219"/>
      <c r="AP739" s="219"/>
      <c r="AQ739" s="219"/>
      <c r="AR739" s="219"/>
      <c r="AS739" s="219"/>
      <c r="AT739" s="219"/>
      <c r="AU739" s="219"/>
      <c r="AV739" s="219"/>
      <c r="AW739" s="219"/>
      <c r="AX739" s="219"/>
      <c r="AY739" s="219"/>
      <c r="AZ739" s="219"/>
      <c r="BA739" s="219"/>
      <c r="BB739" s="219"/>
      <c r="BC739" s="219"/>
      <c r="BD739" s="219"/>
      <c r="BE739" s="219"/>
      <c r="BF739" s="219"/>
      <c r="BG739" s="219"/>
      <c r="BH739" s="219"/>
      <c r="BI739" s="219"/>
      <c r="BJ739" s="219"/>
      <c r="BK739" s="219"/>
      <c r="BL739" s="219"/>
      <c r="BM739" s="219"/>
      <c r="BN739" s="219"/>
      <c r="BO739" s="219"/>
      <c r="BP739" s="219"/>
      <c r="BQ739" s="219"/>
      <c r="BR739" s="219"/>
      <c r="BS739" s="219"/>
      <c r="BT739" s="219"/>
      <c r="BU739" s="219"/>
      <c r="BV739" s="219"/>
      <c r="BW739" s="219"/>
    </row>
    <row r="740" spans="1:75" s="47" customFormat="1" x14ac:dyDescent="0.2">
      <c r="A740" s="208"/>
      <c r="C740" s="210"/>
      <c r="Z740" s="209"/>
      <c r="AA740" s="207"/>
      <c r="AC740" s="219"/>
      <c r="AD740" s="219"/>
      <c r="AE740" s="219"/>
      <c r="AF740" s="219"/>
      <c r="AG740" s="219"/>
      <c r="AH740" s="219"/>
      <c r="AI740" s="219"/>
      <c r="AJ740" s="219"/>
      <c r="AK740" s="219"/>
      <c r="AL740" s="219"/>
      <c r="AM740" s="219"/>
      <c r="AN740" s="219"/>
      <c r="AO740" s="219"/>
      <c r="AP740" s="219"/>
      <c r="AQ740" s="219"/>
      <c r="AR740" s="219"/>
      <c r="AS740" s="219"/>
      <c r="AT740" s="219"/>
      <c r="AU740" s="219"/>
      <c r="AV740" s="219"/>
      <c r="AW740" s="219"/>
      <c r="AX740" s="219"/>
      <c r="AY740" s="219"/>
      <c r="AZ740" s="219"/>
      <c r="BA740" s="219"/>
      <c r="BB740" s="219"/>
      <c r="BC740" s="219"/>
      <c r="BD740" s="219"/>
      <c r="BE740" s="219"/>
      <c r="BF740" s="219"/>
      <c r="BG740" s="219"/>
      <c r="BH740" s="219"/>
      <c r="BI740" s="219"/>
      <c r="BJ740" s="219"/>
      <c r="BK740" s="219"/>
      <c r="BL740" s="219"/>
      <c r="BM740" s="219"/>
      <c r="BN740" s="219"/>
      <c r="BO740" s="219"/>
      <c r="BP740" s="219"/>
      <c r="BQ740" s="219"/>
      <c r="BR740" s="219"/>
      <c r="BS740" s="219"/>
      <c r="BT740" s="219"/>
      <c r="BU740" s="219"/>
      <c r="BV740" s="219"/>
      <c r="BW740" s="219"/>
    </row>
    <row r="741" spans="1:75" s="47" customFormat="1" x14ac:dyDescent="0.2">
      <c r="A741" s="208"/>
      <c r="C741" s="210"/>
      <c r="Z741" s="209"/>
      <c r="AA741" s="207"/>
      <c r="AC741" s="219"/>
      <c r="AD741" s="219"/>
      <c r="AE741" s="219"/>
      <c r="AF741" s="219"/>
      <c r="AG741" s="219"/>
      <c r="AH741" s="219"/>
      <c r="AI741" s="219"/>
      <c r="AJ741" s="219"/>
      <c r="AK741" s="219"/>
      <c r="AL741" s="219"/>
      <c r="AM741" s="219"/>
      <c r="AN741" s="219"/>
      <c r="AO741" s="219"/>
      <c r="AP741" s="219"/>
      <c r="AQ741" s="219"/>
      <c r="AR741" s="219"/>
      <c r="AS741" s="219"/>
      <c r="AT741" s="219"/>
      <c r="AU741" s="219"/>
      <c r="AV741" s="219"/>
      <c r="AW741" s="219"/>
      <c r="AX741" s="219"/>
      <c r="AY741" s="219"/>
      <c r="AZ741" s="219"/>
      <c r="BA741" s="219"/>
      <c r="BB741" s="219"/>
      <c r="BC741" s="219"/>
      <c r="BD741" s="219"/>
      <c r="BE741" s="219"/>
      <c r="BF741" s="219"/>
      <c r="BG741" s="219"/>
      <c r="BH741" s="219"/>
      <c r="BI741" s="219"/>
      <c r="BJ741" s="219"/>
      <c r="BK741" s="219"/>
      <c r="BL741" s="219"/>
      <c r="BM741" s="219"/>
      <c r="BN741" s="219"/>
      <c r="BO741" s="219"/>
      <c r="BP741" s="219"/>
      <c r="BQ741" s="219"/>
      <c r="BR741" s="219"/>
      <c r="BS741" s="219"/>
      <c r="BT741" s="219"/>
      <c r="BU741" s="219"/>
      <c r="BV741" s="219"/>
      <c r="BW741" s="219"/>
    </row>
    <row r="742" spans="1:75" s="47" customFormat="1" x14ac:dyDescent="0.2">
      <c r="A742" s="208"/>
      <c r="C742" s="210"/>
      <c r="Z742" s="209"/>
      <c r="AA742" s="207"/>
      <c r="AC742" s="219"/>
      <c r="AD742" s="219"/>
      <c r="AE742" s="219"/>
      <c r="AF742" s="219"/>
      <c r="AG742" s="219"/>
      <c r="AH742" s="219"/>
      <c r="AI742" s="219"/>
      <c r="AJ742" s="219"/>
      <c r="AK742" s="219"/>
      <c r="AL742" s="219"/>
      <c r="AM742" s="219"/>
      <c r="AN742" s="219"/>
      <c r="AO742" s="219"/>
      <c r="AP742" s="219"/>
      <c r="AQ742" s="219"/>
      <c r="AR742" s="219"/>
      <c r="AS742" s="219"/>
      <c r="AT742" s="219"/>
      <c r="AU742" s="219"/>
      <c r="AV742" s="219"/>
      <c r="AW742" s="219"/>
      <c r="AX742" s="219"/>
      <c r="AY742" s="219"/>
      <c r="AZ742" s="219"/>
      <c r="BA742" s="219"/>
      <c r="BB742" s="219"/>
      <c r="BC742" s="219"/>
      <c r="BD742" s="219"/>
      <c r="BE742" s="219"/>
      <c r="BF742" s="219"/>
      <c r="BG742" s="219"/>
      <c r="BH742" s="219"/>
      <c r="BI742" s="219"/>
      <c r="BJ742" s="219"/>
      <c r="BK742" s="219"/>
      <c r="BL742" s="219"/>
      <c r="BM742" s="219"/>
      <c r="BN742" s="219"/>
      <c r="BO742" s="219"/>
      <c r="BP742" s="219"/>
      <c r="BQ742" s="219"/>
      <c r="BR742" s="219"/>
      <c r="BS742" s="219"/>
      <c r="BT742" s="219"/>
      <c r="BU742" s="219"/>
      <c r="BV742" s="219"/>
      <c r="BW742" s="219"/>
    </row>
    <row r="743" spans="1:75" s="47" customFormat="1" x14ac:dyDescent="0.2">
      <c r="A743" s="208"/>
      <c r="C743" s="210"/>
      <c r="Z743" s="209"/>
      <c r="AA743" s="207"/>
      <c r="AC743" s="219"/>
      <c r="AD743" s="219"/>
      <c r="AE743" s="219"/>
      <c r="AF743" s="219"/>
      <c r="AG743" s="219"/>
      <c r="AH743" s="219"/>
      <c r="AI743" s="219"/>
      <c r="AJ743" s="219"/>
      <c r="AK743" s="219"/>
      <c r="AL743" s="219"/>
      <c r="AM743" s="219"/>
      <c r="AN743" s="219"/>
      <c r="AO743" s="219"/>
      <c r="AP743" s="219"/>
      <c r="AQ743" s="219"/>
      <c r="AR743" s="219"/>
      <c r="AS743" s="219"/>
      <c r="AT743" s="219"/>
      <c r="AU743" s="219"/>
      <c r="AV743" s="219"/>
      <c r="AW743" s="219"/>
      <c r="AX743" s="219"/>
      <c r="AY743" s="219"/>
      <c r="AZ743" s="219"/>
      <c r="BA743" s="219"/>
      <c r="BB743" s="219"/>
      <c r="BC743" s="219"/>
      <c r="BD743" s="219"/>
      <c r="BE743" s="219"/>
      <c r="BF743" s="219"/>
      <c r="BG743" s="219"/>
      <c r="BH743" s="219"/>
      <c r="BI743" s="219"/>
      <c r="BJ743" s="219"/>
      <c r="BK743" s="219"/>
      <c r="BL743" s="219"/>
      <c r="BM743" s="219"/>
      <c r="BN743" s="219"/>
      <c r="BO743" s="219"/>
      <c r="BP743" s="219"/>
      <c r="BQ743" s="219"/>
      <c r="BR743" s="219"/>
      <c r="BS743" s="219"/>
      <c r="BT743" s="219"/>
      <c r="BU743" s="219"/>
      <c r="BV743" s="219"/>
      <c r="BW743" s="219"/>
    </row>
    <row r="744" spans="1:75" s="47" customFormat="1" x14ac:dyDescent="0.2">
      <c r="A744" s="208"/>
      <c r="C744" s="210"/>
      <c r="Z744" s="209"/>
      <c r="AA744" s="207"/>
      <c r="AC744" s="219"/>
      <c r="AD744" s="219"/>
      <c r="AE744" s="219"/>
      <c r="AF744" s="219"/>
      <c r="AG744" s="219"/>
      <c r="AH744" s="219"/>
      <c r="AI744" s="219"/>
      <c r="AJ744" s="219"/>
      <c r="AK744" s="219"/>
      <c r="AL744" s="219"/>
      <c r="AM744" s="219"/>
      <c r="AN744" s="219"/>
      <c r="AO744" s="219"/>
      <c r="AP744" s="219"/>
      <c r="AQ744" s="219"/>
      <c r="AR744" s="219"/>
      <c r="AS744" s="219"/>
      <c r="AT744" s="219"/>
      <c r="AU744" s="219"/>
      <c r="AV744" s="219"/>
      <c r="AW744" s="219"/>
      <c r="AX744" s="219"/>
      <c r="AY744" s="219"/>
      <c r="AZ744" s="219"/>
      <c r="BA744" s="219"/>
      <c r="BB744" s="219"/>
      <c r="BC744" s="219"/>
      <c r="BD744" s="219"/>
      <c r="BE744" s="219"/>
      <c r="BF744" s="219"/>
      <c r="BG744" s="219"/>
      <c r="BH744" s="219"/>
      <c r="BI744" s="219"/>
      <c r="BJ744" s="219"/>
      <c r="BK744" s="219"/>
      <c r="BL744" s="219"/>
      <c r="BM744" s="219"/>
      <c r="BN744" s="219"/>
      <c r="BO744" s="219"/>
      <c r="BP744" s="219"/>
      <c r="BQ744" s="219"/>
      <c r="BR744" s="219"/>
      <c r="BS744" s="219"/>
      <c r="BT744" s="219"/>
      <c r="BU744" s="219"/>
      <c r="BV744" s="219"/>
      <c r="BW744" s="219"/>
    </row>
    <row r="745" spans="1:75" s="47" customFormat="1" x14ac:dyDescent="0.2">
      <c r="A745" s="208"/>
      <c r="C745" s="210"/>
      <c r="Z745" s="209"/>
      <c r="AA745" s="207"/>
      <c r="AC745" s="219"/>
      <c r="AD745" s="219"/>
      <c r="AE745" s="219"/>
      <c r="AF745" s="219"/>
      <c r="AG745" s="219"/>
      <c r="AH745" s="219"/>
      <c r="AI745" s="219"/>
      <c r="AJ745" s="219"/>
      <c r="AK745" s="219"/>
      <c r="AL745" s="219"/>
      <c r="AM745" s="219"/>
      <c r="AN745" s="219"/>
      <c r="AO745" s="219"/>
      <c r="AP745" s="219"/>
      <c r="AQ745" s="219"/>
      <c r="AR745" s="219"/>
      <c r="AS745" s="219"/>
      <c r="AT745" s="219"/>
      <c r="AU745" s="219"/>
      <c r="AV745" s="219"/>
      <c r="AW745" s="219"/>
      <c r="AX745" s="219"/>
      <c r="AY745" s="219"/>
      <c r="AZ745" s="219"/>
      <c r="BA745" s="219"/>
      <c r="BB745" s="219"/>
      <c r="BC745" s="219"/>
      <c r="BD745" s="219"/>
      <c r="BE745" s="219"/>
      <c r="BF745" s="219"/>
      <c r="BG745" s="219"/>
      <c r="BH745" s="219"/>
      <c r="BI745" s="219"/>
      <c r="BJ745" s="219"/>
      <c r="BK745" s="219"/>
      <c r="BL745" s="219"/>
      <c r="BM745" s="219"/>
      <c r="BN745" s="219"/>
      <c r="BO745" s="219"/>
      <c r="BP745" s="219"/>
      <c r="BQ745" s="219"/>
      <c r="BR745" s="219"/>
      <c r="BS745" s="219"/>
      <c r="BT745" s="219"/>
      <c r="BU745" s="219"/>
      <c r="BV745" s="219"/>
      <c r="BW745" s="219"/>
    </row>
    <row r="746" spans="1:75" s="47" customFormat="1" x14ac:dyDescent="0.2">
      <c r="A746" s="208"/>
      <c r="C746" s="210"/>
      <c r="Z746" s="209"/>
      <c r="AA746" s="207"/>
      <c r="AC746" s="219"/>
      <c r="AD746" s="219"/>
      <c r="AE746" s="219"/>
      <c r="AF746" s="219"/>
      <c r="AG746" s="219"/>
      <c r="AH746" s="219"/>
      <c r="AI746" s="219"/>
      <c r="AJ746" s="219"/>
      <c r="AK746" s="219"/>
      <c r="AL746" s="219"/>
      <c r="AM746" s="219"/>
      <c r="AN746" s="219"/>
      <c r="AO746" s="219"/>
      <c r="AP746" s="219"/>
      <c r="AQ746" s="219"/>
      <c r="AR746" s="219"/>
      <c r="AS746" s="219"/>
      <c r="AT746" s="219"/>
      <c r="AU746" s="219"/>
      <c r="AV746" s="219"/>
      <c r="AW746" s="219"/>
      <c r="AX746" s="219"/>
      <c r="AY746" s="219"/>
      <c r="AZ746" s="219"/>
      <c r="BA746" s="219"/>
      <c r="BB746" s="219"/>
      <c r="BC746" s="219"/>
      <c r="BD746" s="219"/>
      <c r="BE746" s="219"/>
      <c r="BF746" s="219"/>
      <c r="BG746" s="219"/>
      <c r="BH746" s="219"/>
      <c r="BI746" s="219"/>
      <c r="BJ746" s="219"/>
      <c r="BK746" s="219"/>
      <c r="BL746" s="219"/>
      <c r="BM746" s="219"/>
      <c r="BN746" s="219"/>
      <c r="BO746" s="219"/>
      <c r="BP746" s="219"/>
      <c r="BQ746" s="219"/>
      <c r="BR746" s="219"/>
      <c r="BS746" s="219"/>
      <c r="BT746" s="219"/>
      <c r="BU746" s="219"/>
      <c r="BV746" s="219"/>
      <c r="BW746" s="219"/>
    </row>
    <row r="747" spans="1:75" s="47" customFormat="1" x14ac:dyDescent="0.2">
      <c r="A747" s="208"/>
      <c r="C747" s="210"/>
      <c r="Z747" s="209"/>
      <c r="AA747" s="207"/>
      <c r="AC747" s="219"/>
      <c r="AD747" s="219"/>
      <c r="AE747" s="219"/>
      <c r="AF747" s="219"/>
      <c r="AG747" s="219"/>
      <c r="AH747" s="219"/>
      <c r="AI747" s="219"/>
      <c r="AJ747" s="219"/>
      <c r="AK747" s="219"/>
      <c r="AL747" s="219"/>
      <c r="AM747" s="219"/>
      <c r="AN747" s="219"/>
      <c r="AO747" s="219"/>
      <c r="AP747" s="219"/>
      <c r="AQ747" s="219"/>
      <c r="AR747" s="219"/>
      <c r="AS747" s="219"/>
      <c r="AT747" s="219"/>
      <c r="AU747" s="219"/>
      <c r="AV747" s="219"/>
      <c r="AW747" s="219"/>
      <c r="AX747" s="219"/>
      <c r="AY747" s="219"/>
      <c r="AZ747" s="219"/>
      <c r="BA747" s="219"/>
      <c r="BB747" s="219"/>
      <c r="BC747" s="219"/>
      <c r="BD747" s="219"/>
      <c r="BE747" s="219"/>
      <c r="BF747" s="219"/>
      <c r="BG747" s="219"/>
      <c r="BH747" s="219"/>
      <c r="BI747" s="219"/>
      <c r="BJ747" s="219"/>
      <c r="BK747" s="219"/>
      <c r="BL747" s="219"/>
      <c r="BM747" s="219"/>
      <c r="BN747" s="219"/>
      <c r="BO747" s="219"/>
      <c r="BP747" s="219"/>
      <c r="BQ747" s="219"/>
      <c r="BR747" s="219"/>
      <c r="BS747" s="219"/>
      <c r="BT747" s="219"/>
      <c r="BU747" s="219"/>
      <c r="BV747" s="219"/>
      <c r="BW747" s="219"/>
    </row>
    <row r="748" spans="1:75" s="47" customFormat="1" x14ac:dyDescent="0.2">
      <c r="A748" s="208"/>
      <c r="C748" s="210"/>
      <c r="Z748" s="209"/>
      <c r="AA748" s="207"/>
      <c r="AC748" s="219"/>
      <c r="AD748" s="219"/>
      <c r="AE748" s="219"/>
      <c r="AF748" s="219"/>
      <c r="AG748" s="219"/>
      <c r="AH748" s="219"/>
      <c r="AI748" s="219"/>
      <c r="AJ748" s="219"/>
      <c r="AK748" s="219"/>
      <c r="AL748" s="219"/>
      <c r="AM748" s="219"/>
      <c r="AN748" s="219"/>
      <c r="AO748" s="219"/>
      <c r="AP748" s="219"/>
      <c r="AQ748" s="219"/>
      <c r="AR748" s="219"/>
      <c r="AS748" s="219"/>
      <c r="AT748" s="219"/>
      <c r="AU748" s="219"/>
      <c r="AV748" s="219"/>
      <c r="AW748" s="219"/>
      <c r="AX748" s="219"/>
      <c r="AY748" s="219"/>
      <c r="AZ748" s="219"/>
      <c r="BA748" s="219"/>
      <c r="BB748" s="219"/>
      <c r="BC748" s="219"/>
      <c r="BD748" s="219"/>
      <c r="BE748" s="219"/>
      <c r="BF748" s="219"/>
      <c r="BG748" s="219"/>
      <c r="BH748" s="219"/>
      <c r="BI748" s="219"/>
      <c r="BJ748" s="219"/>
      <c r="BK748" s="219"/>
      <c r="BL748" s="219"/>
      <c r="BM748" s="219"/>
      <c r="BN748" s="219"/>
      <c r="BO748" s="219"/>
      <c r="BP748" s="219"/>
      <c r="BQ748" s="219"/>
      <c r="BR748" s="219"/>
      <c r="BS748" s="219"/>
      <c r="BT748" s="219"/>
      <c r="BU748" s="219"/>
      <c r="BV748" s="219"/>
      <c r="BW748" s="219"/>
    </row>
    <row r="749" spans="1:75" s="47" customFormat="1" x14ac:dyDescent="0.2">
      <c r="A749" s="208"/>
      <c r="C749" s="210"/>
      <c r="Z749" s="209"/>
      <c r="AA749" s="207"/>
      <c r="AC749" s="219"/>
      <c r="AD749" s="219"/>
      <c r="AE749" s="219"/>
      <c r="AF749" s="219"/>
      <c r="AG749" s="219"/>
      <c r="AH749" s="219"/>
      <c r="AI749" s="219"/>
      <c r="AJ749" s="219"/>
      <c r="AK749" s="219"/>
      <c r="AL749" s="219"/>
      <c r="AM749" s="219"/>
      <c r="AN749" s="219"/>
      <c r="AO749" s="219"/>
      <c r="AP749" s="219"/>
      <c r="AQ749" s="219"/>
      <c r="AR749" s="219"/>
      <c r="AS749" s="219"/>
      <c r="AT749" s="219"/>
      <c r="AU749" s="219"/>
      <c r="AV749" s="219"/>
      <c r="AW749" s="219"/>
      <c r="AX749" s="219"/>
      <c r="AY749" s="219"/>
      <c r="AZ749" s="219"/>
      <c r="BA749" s="219"/>
      <c r="BB749" s="219"/>
      <c r="BC749" s="219"/>
      <c r="BD749" s="219"/>
      <c r="BE749" s="219"/>
      <c r="BF749" s="219"/>
      <c r="BG749" s="219"/>
      <c r="BH749" s="219"/>
      <c r="BI749" s="219"/>
      <c r="BJ749" s="219"/>
      <c r="BK749" s="219"/>
      <c r="BL749" s="219"/>
      <c r="BM749" s="219"/>
      <c r="BN749" s="219"/>
      <c r="BO749" s="219"/>
      <c r="BP749" s="219"/>
      <c r="BQ749" s="219"/>
      <c r="BR749" s="219"/>
      <c r="BS749" s="219"/>
      <c r="BT749" s="219"/>
      <c r="BU749" s="219"/>
      <c r="BV749" s="219"/>
      <c r="BW749" s="219"/>
    </row>
    <row r="750" spans="1:75" s="47" customFormat="1" x14ac:dyDescent="0.2">
      <c r="A750" s="208"/>
      <c r="C750" s="210"/>
      <c r="Z750" s="209"/>
      <c r="AA750" s="207"/>
      <c r="AC750" s="219"/>
      <c r="AD750" s="219"/>
      <c r="AE750" s="219"/>
      <c r="AF750" s="219"/>
      <c r="AG750" s="219"/>
      <c r="AH750" s="219"/>
      <c r="AI750" s="219"/>
      <c r="AJ750" s="219"/>
      <c r="AK750" s="219"/>
      <c r="AL750" s="219"/>
      <c r="AM750" s="219"/>
      <c r="AN750" s="219"/>
      <c r="AO750" s="219"/>
      <c r="AP750" s="219"/>
      <c r="AQ750" s="219"/>
      <c r="AR750" s="219"/>
      <c r="AS750" s="219"/>
      <c r="AT750" s="219"/>
      <c r="AU750" s="219"/>
      <c r="AV750" s="219"/>
      <c r="AW750" s="219"/>
      <c r="AX750" s="219"/>
      <c r="AY750" s="219"/>
      <c r="AZ750" s="219"/>
      <c r="BA750" s="219"/>
      <c r="BB750" s="219"/>
      <c r="BC750" s="219"/>
      <c r="BD750" s="219"/>
      <c r="BE750" s="219"/>
      <c r="BF750" s="219"/>
      <c r="BG750" s="219"/>
      <c r="BH750" s="219"/>
      <c r="BI750" s="219"/>
      <c r="BJ750" s="219"/>
      <c r="BK750" s="219"/>
      <c r="BL750" s="219"/>
      <c r="BM750" s="219"/>
      <c r="BN750" s="219"/>
      <c r="BO750" s="219"/>
      <c r="BP750" s="219"/>
      <c r="BQ750" s="219"/>
      <c r="BR750" s="219"/>
      <c r="BS750" s="219"/>
      <c r="BT750" s="219"/>
      <c r="BU750" s="219"/>
      <c r="BV750" s="219"/>
      <c r="BW750" s="219"/>
    </row>
    <row r="751" spans="1:75" s="47" customFormat="1" x14ac:dyDescent="0.2">
      <c r="A751" s="208"/>
      <c r="C751" s="210"/>
      <c r="Z751" s="209"/>
      <c r="AA751" s="207"/>
      <c r="AC751" s="219"/>
      <c r="AD751" s="219"/>
      <c r="AE751" s="219"/>
      <c r="AF751" s="219"/>
      <c r="AG751" s="219"/>
      <c r="AH751" s="219"/>
      <c r="AI751" s="219"/>
      <c r="AJ751" s="219"/>
      <c r="AK751" s="219"/>
      <c r="AL751" s="219"/>
      <c r="AM751" s="219"/>
      <c r="AN751" s="219"/>
      <c r="AO751" s="219"/>
      <c r="AP751" s="219"/>
      <c r="AQ751" s="219"/>
      <c r="AR751" s="219"/>
      <c r="AS751" s="219"/>
      <c r="AT751" s="219"/>
      <c r="AU751" s="219"/>
      <c r="AV751" s="219"/>
      <c r="AW751" s="219"/>
      <c r="AX751" s="219"/>
      <c r="AY751" s="219"/>
      <c r="AZ751" s="219"/>
      <c r="BA751" s="219"/>
      <c r="BB751" s="219"/>
      <c r="BC751" s="219"/>
      <c r="BD751" s="219"/>
      <c r="BE751" s="219"/>
      <c r="BF751" s="219"/>
      <c r="BG751" s="219"/>
      <c r="BH751" s="219"/>
      <c r="BI751" s="219"/>
      <c r="BJ751" s="219"/>
      <c r="BK751" s="219"/>
      <c r="BL751" s="219"/>
      <c r="BM751" s="219"/>
      <c r="BN751" s="219"/>
      <c r="BO751" s="219"/>
      <c r="BP751" s="219"/>
      <c r="BQ751" s="219"/>
      <c r="BR751" s="219"/>
      <c r="BS751" s="219"/>
      <c r="BT751" s="219"/>
      <c r="BU751" s="219"/>
      <c r="BV751" s="219"/>
      <c r="BW751" s="219"/>
    </row>
    <row r="752" spans="1:75" s="47" customFormat="1" x14ac:dyDescent="0.2">
      <c r="A752" s="208"/>
      <c r="C752" s="210"/>
      <c r="Z752" s="209"/>
      <c r="AA752" s="207"/>
      <c r="AC752" s="219"/>
      <c r="AD752" s="219"/>
      <c r="AE752" s="219"/>
      <c r="AF752" s="219"/>
      <c r="AG752" s="219"/>
      <c r="AH752" s="219"/>
      <c r="AI752" s="219"/>
      <c r="AJ752" s="219"/>
      <c r="AK752" s="219"/>
      <c r="AL752" s="219"/>
      <c r="AM752" s="219"/>
      <c r="AN752" s="219"/>
      <c r="AO752" s="219"/>
      <c r="AP752" s="219"/>
      <c r="AQ752" s="219"/>
      <c r="AR752" s="219"/>
      <c r="AS752" s="219"/>
      <c r="AT752" s="219"/>
      <c r="AU752" s="219"/>
      <c r="AV752" s="219"/>
      <c r="AW752" s="219"/>
      <c r="AX752" s="219"/>
      <c r="AY752" s="219"/>
      <c r="AZ752" s="219"/>
      <c r="BA752" s="219"/>
      <c r="BB752" s="219"/>
      <c r="BC752" s="219"/>
      <c r="BD752" s="219"/>
      <c r="BE752" s="219"/>
      <c r="BF752" s="219"/>
      <c r="BG752" s="219"/>
      <c r="BH752" s="219"/>
      <c r="BI752" s="219"/>
      <c r="BJ752" s="219"/>
      <c r="BK752" s="219"/>
      <c r="BL752" s="219"/>
      <c r="BM752" s="219"/>
      <c r="BN752" s="219"/>
      <c r="BO752" s="219"/>
      <c r="BP752" s="219"/>
      <c r="BQ752" s="219"/>
      <c r="BR752" s="219"/>
      <c r="BS752" s="219"/>
      <c r="BT752" s="219"/>
      <c r="BU752" s="219"/>
      <c r="BV752" s="219"/>
      <c r="BW752" s="219"/>
    </row>
    <row r="753" spans="1:75" s="47" customFormat="1" x14ac:dyDescent="0.2">
      <c r="A753" s="208"/>
      <c r="C753" s="210"/>
      <c r="Z753" s="209"/>
      <c r="AA753" s="207"/>
      <c r="AC753" s="219"/>
      <c r="AD753" s="219"/>
      <c r="AE753" s="219"/>
      <c r="AF753" s="219"/>
      <c r="AG753" s="219"/>
      <c r="AH753" s="219"/>
      <c r="AI753" s="219"/>
      <c r="AJ753" s="219"/>
      <c r="AK753" s="219"/>
      <c r="AL753" s="219"/>
      <c r="AM753" s="219"/>
      <c r="AN753" s="219"/>
      <c r="AO753" s="219"/>
      <c r="AP753" s="219"/>
      <c r="AQ753" s="219"/>
      <c r="AR753" s="219"/>
      <c r="AS753" s="219"/>
      <c r="AT753" s="219"/>
      <c r="AU753" s="219"/>
      <c r="AV753" s="219"/>
      <c r="AW753" s="219"/>
      <c r="AX753" s="219"/>
      <c r="AY753" s="219"/>
      <c r="AZ753" s="219"/>
      <c r="BA753" s="219"/>
      <c r="BB753" s="219"/>
      <c r="BC753" s="219"/>
      <c r="BD753" s="219"/>
      <c r="BE753" s="219"/>
      <c r="BF753" s="219"/>
      <c r="BG753" s="219"/>
      <c r="BH753" s="219"/>
      <c r="BI753" s="219"/>
      <c r="BJ753" s="219"/>
      <c r="BK753" s="219"/>
      <c r="BL753" s="219"/>
      <c r="BM753" s="219"/>
      <c r="BN753" s="219"/>
      <c r="BO753" s="219"/>
      <c r="BP753" s="219"/>
      <c r="BQ753" s="219"/>
      <c r="BR753" s="219"/>
      <c r="BS753" s="219"/>
      <c r="BT753" s="219"/>
      <c r="BU753" s="219"/>
      <c r="BV753" s="219"/>
      <c r="BW753" s="219"/>
    </row>
    <row r="754" spans="1:75" s="47" customFormat="1" x14ac:dyDescent="0.2">
      <c r="A754" s="208"/>
      <c r="C754" s="210"/>
      <c r="Z754" s="209"/>
      <c r="AA754" s="207"/>
      <c r="AC754" s="219"/>
      <c r="AD754" s="219"/>
      <c r="AE754" s="219"/>
      <c r="AF754" s="219"/>
      <c r="AG754" s="219"/>
      <c r="AH754" s="219"/>
      <c r="AI754" s="219"/>
      <c r="AJ754" s="219"/>
      <c r="AK754" s="219"/>
      <c r="AL754" s="219"/>
      <c r="AM754" s="219"/>
      <c r="AN754" s="219"/>
      <c r="AO754" s="219"/>
      <c r="AP754" s="219"/>
      <c r="AQ754" s="219"/>
      <c r="AR754" s="219"/>
      <c r="AS754" s="219"/>
      <c r="AT754" s="219"/>
      <c r="AU754" s="219"/>
      <c r="AV754" s="219"/>
      <c r="AW754" s="219"/>
      <c r="AX754" s="219"/>
      <c r="AY754" s="219"/>
      <c r="AZ754" s="219"/>
      <c r="BA754" s="219"/>
      <c r="BB754" s="219"/>
      <c r="BC754" s="219"/>
      <c r="BD754" s="219"/>
      <c r="BE754" s="219"/>
      <c r="BF754" s="219"/>
      <c r="BG754" s="219"/>
      <c r="BH754" s="219"/>
      <c r="BI754" s="219"/>
      <c r="BJ754" s="219"/>
      <c r="BK754" s="219"/>
      <c r="BL754" s="219"/>
      <c r="BM754" s="219"/>
      <c r="BN754" s="219"/>
      <c r="BO754" s="219"/>
      <c r="BP754" s="219"/>
      <c r="BQ754" s="219"/>
      <c r="BR754" s="219"/>
      <c r="BS754" s="219"/>
      <c r="BT754" s="219"/>
      <c r="BU754" s="219"/>
      <c r="BV754" s="219"/>
      <c r="BW754" s="219"/>
    </row>
    <row r="755" spans="1:75" s="47" customFormat="1" x14ac:dyDescent="0.2">
      <c r="A755" s="208"/>
      <c r="C755" s="210"/>
      <c r="Z755" s="209"/>
      <c r="AA755" s="207"/>
      <c r="AC755" s="219"/>
      <c r="AD755" s="219"/>
      <c r="AE755" s="219"/>
      <c r="AF755" s="219"/>
      <c r="AG755" s="219"/>
      <c r="AH755" s="219"/>
      <c r="AI755" s="219"/>
      <c r="AJ755" s="219"/>
      <c r="AK755" s="219"/>
      <c r="AL755" s="219"/>
      <c r="AM755" s="219"/>
      <c r="AN755" s="219"/>
      <c r="AO755" s="219"/>
      <c r="AP755" s="219"/>
      <c r="AQ755" s="219"/>
      <c r="AR755" s="219"/>
      <c r="AS755" s="219"/>
      <c r="AT755" s="219"/>
      <c r="AU755" s="219"/>
      <c r="AV755" s="219"/>
      <c r="AW755" s="219"/>
      <c r="AX755" s="219"/>
      <c r="AY755" s="219"/>
      <c r="AZ755" s="219"/>
      <c r="BA755" s="219"/>
      <c r="BB755" s="219"/>
      <c r="BC755" s="219"/>
      <c r="BD755" s="219"/>
      <c r="BE755" s="219"/>
      <c r="BF755" s="219"/>
      <c r="BG755" s="219"/>
      <c r="BH755" s="219"/>
      <c r="BI755" s="219"/>
      <c r="BJ755" s="219"/>
      <c r="BK755" s="219"/>
      <c r="BL755" s="219"/>
      <c r="BM755" s="219"/>
      <c r="BN755" s="219"/>
      <c r="BO755" s="219"/>
      <c r="BP755" s="219"/>
      <c r="BQ755" s="219"/>
      <c r="BR755" s="219"/>
      <c r="BS755" s="219"/>
      <c r="BT755" s="219"/>
      <c r="BU755" s="219"/>
      <c r="BV755" s="219"/>
      <c r="BW755" s="219"/>
    </row>
    <row r="756" spans="1:75" s="47" customFormat="1" x14ac:dyDescent="0.2">
      <c r="A756" s="208"/>
      <c r="C756" s="210"/>
      <c r="Z756" s="209"/>
      <c r="AA756" s="207"/>
      <c r="AC756" s="219"/>
      <c r="AD756" s="219"/>
      <c r="AE756" s="219"/>
      <c r="AF756" s="219"/>
      <c r="AG756" s="219"/>
      <c r="AH756" s="219"/>
      <c r="AI756" s="219"/>
      <c r="AJ756" s="219"/>
      <c r="AK756" s="219"/>
      <c r="AL756" s="219"/>
      <c r="AM756" s="219"/>
      <c r="AN756" s="219"/>
      <c r="AO756" s="219"/>
      <c r="AP756" s="219"/>
      <c r="AQ756" s="219"/>
      <c r="AR756" s="219"/>
      <c r="AS756" s="219"/>
      <c r="AT756" s="219"/>
      <c r="AU756" s="219"/>
      <c r="AV756" s="219"/>
      <c r="AW756" s="219"/>
      <c r="AX756" s="219"/>
      <c r="AY756" s="219"/>
      <c r="AZ756" s="219"/>
      <c r="BA756" s="219"/>
      <c r="BB756" s="219"/>
      <c r="BC756" s="219"/>
      <c r="BD756" s="219"/>
      <c r="BE756" s="219"/>
      <c r="BF756" s="219"/>
      <c r="BG756" s="219"/>
      <c r="BH756" s="219"/>
      <c r="BI756" s="219"/>
      <c r="BJ756" s="219"/>
      <c r="BK756" s="219"/>
      <c r="BL756" s="219"/>
      <c r="BM756" s="219"/>
      <c r="BN756" s="219"/>
      <c r="BO756" s="219"/>
      <c r="BP756" s="219"/>
      <c r="BQ756" s="219"/>
      <c r="BR756" s="219"/>
      <c r="BS756" s="219"/>
      <c r="BT756" s="219"/>
      <c r="BU756" s="219"/>
      <c r="BV756" s="219"/>
      <c r="BW756" s="219"/>
    </row>
    <row r="757" spans="1:75" s="47" customFormat="1" x14ac:dyDescent="0.2">
      <c r="A757" s="208"/>
      <c r="C757" s="210"/>
      <c r="Z757" s="209"/>
      <c r="AA757" s="207"/>
      <c r="AC757" s="219"/>
      <c r="AD757" s="219"/>
      <c r="AE757" s="219"/>
      <c r="AF757" s="219"/>
      <c r="AG757" s="219"/>
      <c r="AH757" s="219"/>
      <c r="AI757" s="219"/>
      <c r="AJ757" s="219"/>
      <c r="AK757" s="219"/>
      <c r="AL757" s="219"/>
      <c r="AM757" s="219"/>
      <c r="AN757" s="219"/>
      <c r="AO757" s="219"/>
      <c r="AP757" s="219"/>
      <c r="AQ757" s="219"/>
      <c r="AR757" s="219"/>
      <c r="AS757" s="219"/>
      <c r="AT757" s="219"/>
      <c r="AU757" s="219"/>
      <c r="AV757" s="219"/>
      <c r="AW757" s="219"/>
      <c r="AX757" s="219"/>
      <c r="AY757" s="219"/>
      <c r="AZ757" s="219"/>
      <c r="BA757" s="219"/>
      <c r="BB757" s="219"/>
      <c r="BC757" s="219"/>
      <c r="BD757" s="219"/>
      <c r="BE757" s="219"/>
      <c r="BF757" s="219"/>
      <c r="BG757" s="219"/>
      <c r="BH757" s="219"/>
      <c r="BI757" s="219"/>
      <c r="BJ757" s="219"/>
      <c r="BK757" s="219"/>
      <c r="BL757" s="219"/>
      <c r="BM757" s="219"/>
      <c r="BN757" s="219"/>
      <c r="BO757" s="219"/>
      <c r="BP757" s="219"/>
      <c r="BQ757" s="219"/>
      <c r="BR757" s="219"/>
      <c r="BS757" s="219"/>
      <c r="BT757" s="219"/>
      <c r="BU757" s="219"/>
      <c r="BV757" s="219"/>
      <c r="BW757" s="219"/>
    </row>
    <row r="758" spans="1:75" s="47" customFormat="1" x14ac:dyDescent="0.2">
      <c r="A758" s="208"/>
      <c r="C758" s="210"/>
      <c r="Z758" s="209"/>
      <c r="AA758" s="207"/>
      <c r="AC758" s="219"/>
      <c r="AD758" s="219"/>
      <c r="AE758" s="219"/>
      <c r="AF758" s="219"/>
      <c r="AG758" s="219"/>
      <c r="AH758" s="219"/>
      <c r="AI758" s="219"/>
      <c r="AJ758" s="219"/>
      <c r="AK758" s="219"/>
      <c r="AL758" s="219"/>
      <c r="AM758" s="219"/>
      <c r="AN758" s="219"/>
      <c r="AO758" s="219"/>
      <c r="AP758" s="219"/>
      <c r="AQ758" s="219"/>
      <c r="AR758" s="219"/>
      <c r="AS758" s="219"/>
      <c r="AT758" s="219"/>
      <c r="AU758" s="219"/>
      <c r="AV758" s="219"/>
      <c r="AW758" s="219"/>
      <c r="AX758" s="219"/>
      <c r="AY758" s="219"/>
      <c r="AZ758" s="219"/>
      <c r="BA758" s="219"/>
      <c r="BB758" s="219"/>
      <c r="BC758" s="219"/>
      <c r="BD758" s="219"/>
      <c r="BE758" s="219"/>
      <c r="BF758" s="219"/>
      <c r="BG758" s="219"/>
      <c r="BH758" s="219"/>
      <c r="BI758" s="219"/>
      <c r="BJ758" s="219"/>
      <c r="BK758" s="219"/>
      <c r="BL758" s="219"/>
      <c r="BM758" s="219"/>
      <c r="BN758" s="219"/>
      <c r="BO758" s="219"/>
      <c r="BP758" s="219"/>
      <c r="BQ758" s="219"/>
      <c r="BR758" s="219"/>
      <c r="BS758" s="219"/>
      <c r="BT758" s="219"/>
      <c r="BU758" s="219"/>
      <c r="BV758" s="219"/>
      <c r="BW758" s="219"/>
    </row>
    <row r="759" spans="1:75" s="47" customFormat="1" x14ac:dyDescent="0.2">
      <c r="A759" s="208"/>
      <c r="C759" s="210"/>
      <c r="Z759" s="209"/>
      <c r="AA759" s="207"/>
      <c r="AC759" s="219"/>
      <c r="AD759" s="219"/>
      <c r="AE759" s="219"/>
      <c r="AF759" s="219"/>
      <c r="AG759" s="219"/>
      <c r="AH759" s="219"/>
      <c r="AI759" s="219"/>
      <c r="AJ759" s="219"/>
      <c r="AK759" s="219"/>
      <c r="AL759" s="219"/>
      <c r="AM759" s="219"/>
      <c r="AN759" s="219"/>
      <c r="AO759" s="219"/>
      <c r="AP759" s="219"/>
      <c r="AQ759" s="219"/>
      <c r="AR759" s="219"/>
      <c r="AS759" s="219"/>
      <c r="AT759" s="219"/>
      <c r="AU759" s="219"/>
      <c r="AV759" s="219"/>
      <c r="AW759" s="219"/>
      <c r="AX759" s="219"/>
      <c r="AY759" s="219"/>
      <c r="AZ759" s="219"/>
      <c r="BA759" s="219"/>
      <c r="BB759" s="219"/>
      <c r="BC759" s="219"/>
      <c r="BD759" s="219"/>
      <c r="BE759" s="219"/>
      <c r="BF759" s="219"/>
      <c r="BG759" s="219"/>
      <c r="BH759" s="219"/>
      <c r="BI759" s="219"/>
      <c r="BJ759" s="219"/>
      <c r="BK759" s="219"/>
      <c r="BL759" s="219"/>
      <c r="BM759" s="219"/>
      <c r="BN759" s="219"/>
      <c r="BO759" s="219"/>
      <c r="BP759" s="219"/>
      <c r="BQ759" s="219"/>
      <c r="BR759" s="219"/>
      <c r="BS759" s="219"/>
      <c r="BT759" s="219"/>
      <c r="BU759" s="219"/>
      <c r="BV759" s="219"/>
      <c r="BW759" s="219"/>
    </row>
    <row r="760" spans="1:75" s="47" customFormat="1" x14ac:dyDescent="0.2">
      <c r="A760" s="208"/>
      <c r="C760" s="210"/>
      <c r="Z760" s="209"/>
      <c r="AA760" s="207"/>
      <c r="AC760" s="219"/>
      <c r="AD760" s="219"/>
      <c r="AE760" s="219"/>
      <c r="AF760" s="219"/>
      <c r="AG760" s="219"/>
      <c r="AH760" s="219"/>
      <c r="AI760" s="219"/>
      <c r="AJ760" s="219"/>
      <c r="AK760" s="219"/>
      <c r="AL760" s="219"/>
      <c r="AM760" s="219"/>
      <c r="AN760" s="219"/>
      <c r="AO760" s="219"/>
      <c r="AP760" s="219"/>
      <c r="AQ760" s="219"/>
      <c r="AR760" s="219"/>
      <c r="AS760" s="219"/>
      <c r="AT760" s="219"/>
      <c r="AU760" s="219"/>
      <c r="AV760" s="219"/>
      <c r="AW760" s="219"/>
      <c r="AX760" s="219"/>
      <c r="AY760" s="219"/>
      <c r="AZ760" s="219"/>
      <c r="BA760" s="219"/>
      <c r="BB760" s="219"/>
      <c r="BC760" s="219"/>
      <c r="BD760" s="219"/>
      <c r="BE760" s="219"/>
      <c r="BF760" s="219"/>
      <c r="BG760" s="219"/>
      <c r="BH760" s="219"/>
      <c r="BI760" s="219"/>
      <c r="BJ760" s="219"/>
      <c r="BK760" s="219"/>
      <c r="BL760" s="219"/>
      <c r="BM760" s="219"/>
      <c r="BN760" s="219"/>
      <c r="BO760" s="219"/>
      <c r="BP760" s="219"/>
      <c r="BQ760" s="219"/>
      <c r="BR760" s="219"/>
      <c r="BS760" s="219"/>
      <c r="BT760" s="219"/>
      <c r="BU760" s="219"/>
      <c r="BV760" s="219"/>
      <c r="BW760" s="219"/>
    </row>
    <row r="761" spans="1:75" s="47" customFormat="1" x14ac:dyDescent="0.2">
      <c r="A761" s="208"/>
      <c r="C761" s="210"/>
      <c r="Z761" s="209"/>
      <c r="AA761" s="207"/>
      <c r="AC761" s="219"/>
      <c r="AD761" s="219"/>
      <c r="AE761" s="219"/>
      <c r="AF761" s="219"/>
      <c r="AG761" s="219"/>
      <c r="AH761" s="219"/>
      <c r="AI761" s="219"/>
      <c r="AJ761" s="219"/>
      <c r="AK761" s="219"/>
      <c r="AL761" s="219"/>
      <c r="AM761" s="219"/>
      <c r="AN761" s="219"/>
      <c r="AO761" s="219"/>
      <c r="AP761" s="219"/>
      <c r="AQ761" s="219"/>
      <c r="AR761" s="219"/>
      <c r="AS761" s="219"/>
      <c r="AT761" s="219"/>
      <c r="AU761" s="219"/>
      <c r="AV761" s="219"/>
      <c r="AW761" s="219"/>
      <c r="AX761" s="219"/>
      <c r="AY761" s="219"/>
      <c r="AZ761" s="219"/>
      <c r="BA761" s="219"/>
      <c r="BB761" s="219"/>
      <c r="BC761" s="219"/>
      <c r="BD761" s="219"/>
      <c r="BE761" s="219"/>
      <c r="BF761" s="219"/>
      <c r="BG761" s="219"/>
      <c r="BH761" s="219"/>
      <c r="BI761" s="219"/>
      <c r="BJ761" s="219"/>
      <c r="BK761" s="219"/>
      <c r="BL761" s="219"/>
      <c r="BM761" s="219"/>
      <c r="BN761" s="219"/>
      <c r="BO761" s="219"/>
      <c r="BP761" s="219"/>
      <c r="BQ761" s="219"/>
      <c r="BR761" s="219"/>
      <c r="BS761" s="219"/>
      <c r="BT761" s="219"/>
      <c r="BU761" s="219"/>
      <c r="BV761" s="219"/>
      <c r="BW761" s="219"/>
    </row>
    <row r="762" spans="1:75" s="47" customFormat="1" x14ac:dyDescent="0.2">
      <c r="A762" s="208"/>
      <c r="C762" s="210"/>
      <c r="Z762" s="209"/>
      <c r="AA762" s="207"/>
      <c r="AC762" s="219"/>
      <c r="AD762" s="219"/>
      <c r="AE762" s="219"/>
      <c r="AF762" s="219"/>
      <c r="AG762" s="219"/>
      <c r="AH762" s="219"/>
      <c r="AI762" s="219"/>
      <c r="AJ762" s="219"/>
      <c r="AK762" s="219"/>
      <c r="AL762" s="219"/>
      <c r="AM762" s="219"/>
      <c r="AN762" s="219"/>
      <c r="AO762" s="219"/>
      <c r="AP762" s="219"/>
      <c r="AQ762" s="219"/>
      <c r="AR762" s="219"/>
      <c r="AS762" s="219"/>
      <c r="AT762" s="219"/>
      <c r="AU762" s="219"/>
      <c r="AV762" s="219"/>
      <c r="AW762" s="219"/>
      <c r="AX762" s="219"/>
      <c r="AY762" s="219"/>
      <c r="AZ762" s="219"/>
      <c r="BA762" s="219"/>
      <c r="BB762" s="219"/>
      <c r="BC762" s="219"/>
      <c r="BD762" s="219"/>
      <c r="BE762" s="219"/>
      <c r="BF762" s="219"/>
      <c r="BG762" s="219"/>
      <c r="BH762" s="219"/>
      <c r="BI762" s="219"/>
      <c r="BJ762" s="219"/>
      <c r="BK762" s="219"/>
      <c r="BL762" s="219"/>
      <c r="BM762" s="219"/>
      <c r="BN762" s="219"/>
      <c r="BO762" s="219"/>
      <c r="BP762" s="219"/>
      <c r="BQ762" s="219"/>
      <c r="BR762" s="219"/>
      <c r="BS762" s="219"/>
      <c r="BT762" s="219"/>
      <c r="BU762" s="219"/>
      <c r="BV762" s="219"/>
      <c r="BW762" s="219"/>
    </row>
    <row r="763" spans="1:75" s="47" customFormat="1" x14ac:dyDescent="0.2">
      <c r="A763" s="208"/>
      <c r="C763" s="210"/>
      <c r="Z763" s="209"/>
      <c r="AA763" s="207"/>
      <c r="AC763" s="219"/>
      <c r="AD763" s="219"/>
      <c r="AE763" s="219"/>
      <c r="AF763" s="219"/>
      <c r="AG763" s="219"/>
      <c r="AH763" s="219"/>
      <c r="AI763" s="219"/>
      <c r="AJ763" s="219"/>
      <c r="AK763" s="219"/>
      <c r="AL763" s="219"/>
      <c r="AM763" s="219"/>
      <c r="AN763" s="219"/>
      <c r="AO763" s="219"/>
      <c r="AP763" s="219"/>
      <c r="AQ763" s="219"/>
      <c r="AR763" s="219"/>
      <c r="AS763" s="219"/>
      <c r="AT763" s="219"/>
      <c r="AU763" s="219"/>
      <c r="AV763" s="219"/>
      <c r="AW763" s="219"/>
      <c r="AX763" s="219"/>
      <c r="AY763" s="219"/>
      <c r="AZ763" s="219"/>
      <c r="BA763" s="219"/>
      <c r="BB763" s="219"/>
      <c r="BC763" s="219"/>
      <c r="BD763" s="219"/>
      <c r="BE763" s="219"/>
      <c r="BF763" s="219"/>
      <c r="BG763" s="219"/>
      <c r="BH763" s="219"/>
      <c r="BI763" s="219"/>
      <c r="BJ763" s="219"/>
      <c r="BK763" s="219"/>
      <c r="BL763" s="219"/>
      <c r="BM763" s="219"/>
      <c r="BN763" s="219"/>
      <c r="BO763" s="219"/>
      <c r="BP763" s="219"/>
      <c r="BQ763" s="219"/>
      <c r="BR763" s="219"/>
      <c r="BS763" s="219"/>
      <c r="BT763" s="219"/>
      <c r="BU763" s="219"/>
      <c r="BV763" s="219"/>
      <c r="BW763" s="219"/>
    </row>
    <row r="764" spans="1:75" s="47" customFormat="1" x14ac:dyDescent="0.2">
      <c r="A764" s="208"/>
      <c r="C764" s="210"/>
      <c r="Z764" s="209"/>
      <c r="AA764" s="207"/>
      <c r="AC764" s="219"/>
      <c r="AD764" s="219"/>
      <c r="AE764" s="219"/>
      <c r="AF764" s="219"/>
      <c r="AG764" s="219"/>
      <c r="AH764" s="219"/>
      <c r="AI764" s="219"/>
      <c r="AJ764" s="219"/>
      <c r="AK764" s="219"/>
      <c r="AL764" s="219"/>
      <c r="AM764" s="219"/>
      <c r="AN764" s="219"/>
      <c r="AO764" s="219"/>
      <c r="AP764" s="219"/>
      <c r="AQ764" s="219"/>
      <c r="AR764" s="219"/>
      <c r="AS764" s="219"/>
      <c r="AT764" s="219"/>
      <c r="AU764" s="219"/>
      <c r="AV764" s="219"/>
      <c r="AW764" s="219"/>
      <c r="AX764" s="219"/>
      <c r="AY764" s="219"/>
      <c r="AZ764" s="219"/>
      <c r="BA764" s="219"/>
      <c r="BB764" s="219"/>
      <c r="BC764" s="219"/>
      <c r="BD764" s="219"/>
      <c r="BE764" s="219"/>
      <c r="BF764" s="219"/>
      <c r="BG764" s="219"/>
      <c r="BH764" s="219"/>
      <c r="BI764" s="219"/>
      <c r="BJ764" s="219"/>
      <c r="BK764" s="219"/>
      <c r="BL764" s="219"/>
      <c r="BM764" s="219"/>
      <c r="BN764" s="219"/>
      <c r="BO764" s="219"/>
      <c r="BP764" s="219"/>
      <c r="BQ764" s="219"/>
      <c r="BR764" s="219"/>
      <c r="BS764" s="219"/>
      <c r="BT764" s="219"/>
      <c r="BU764" s="219"/>
      <c r="BV764" s="219"/>
      <c r="BW764" s="219"/>
    </row>
    <row r="765" spans="1:75" s="47" customFormat="1" x14ac:dyDescent="0.2">
      <c r="A765" s="208"/>
      <c r="C765" s="210"/>
      <c r="Z765" s="209"/>
      <c r="AA765" s="207"/>
      <c r="AC765" s="219"/>
      <c r="AD765" s="219"/>
      <c r="AE765" s="219"/>
      <c r="AF765" s="219"/>
      <c r="AG765" s="219"/>
      <c r="AH765" s="219"/>
      <c r="AI765" s="219"/>
      <c r="AJ765" s="219"/>
      <c r="AK765" s="219"/>
      <c r="AL765" s="219"/>
      <c r="AM765" s="219"/>
      <c r="AN765" s="219"/>
      <c r="AO765" s="219"/>
      <c r="AP765" s="219"/>
      <c r="AQ765" s="219"/>
      <c r="AR765" s="219"/>
      <c r="AS765" s="219"/>
      <c r="AT765" s="219"/>
      <c r="AU765" s="219"/>
      <c r="AV765" s="219"/>
      <c r="AW765" s="219"/>
      <c r="AX765" s="219"/>
      <c r="AY765" s="219"/>
      <c r="AZ765" s="219"/>
      <c r="BA765" s="219"/>
      <c r="BB765" s="219"/>
      <c r="BC765" s="219"/>
      <c r="BD765" s="219"/>
      <c r="BE765" s="219"/>
      <c r="BF765" s="219"/>
      <c r="BG765" s="219"/>
      <c r="BH765" s="219"/>
      <c r="BI765" s="219"/>
      <c r="BJ765" s="219"/>
      <c r="BK765" s="219"/>
      <c r="BL765" s="219"/>
      <c r="BM765" s="219"/>
      <c r="BN765" s="219"/>
      <c r="BO765" s="219"/>
      <c r="BP765" s="219"/>
      <c r="BQ765" s="219"/>
      <c r="BR765" s="219"/>
      <c r="BS765" s="219"/>
      <c r="BT765" s="219"/>
      <c r="BU765" s="219"/>
      <c r="BV765" s="219"/>
      <c r="BW765" s="219"/>
    </row>
    <row r="766" spans="1:75" s="47" customFormat="1" x14ac:dyDescent="0.2">
      <c r="A766" s="208"/>
      <c r="C766" s="210"/>
      <c r="Z766" s="209"/>
      <c r="AA766" s="207"/>
      <c r="AC766" s="219"/>
      <c r="AD766" s="219"/>
      <c r="AE766" s="219"/>
      <c r="AF766" s="219"/>
      <c r="AG766" s="219"/>
      <c r="AH766" s="219"/>
      <c r="AI766" s="219"/>
      <c r="AJ766" s="219"/>
      <c r="AK766" s="219"/>
      <c r="AL766" s="219"/>
      <c r="AM766" s="219"/>
      <c r="AN766" s="219"/>
      <c r="AO766" s="219"/>
      <c r="AP766" s="219"/>
      <c r="AQ766" s="219"/>
      <c r="AR766" s="219"/>
      <c r="AS766" s="219"/>
      <c r="AT766" s="219"/>
      <c r="AU766" s="219"/>
      <c r="AV766" s="219"/>
      <c r="AW766" s="219"/>
      <c r="AX766" s="219"/>
      <c r="AY766" s="219"/>
      <c r="AZ766" s="219"/>
      <c r="BA766" s="219"/>
      <c r="BB766" s="219"/>
      <c r="BC766" s="219"/>
      <c r="BD766" s="219"/>
      <c r="BE766" s="219"/>
      <c r="BF766" s="219"/>
      <c r="BG766" s="219"/>
      <c r="BH766" s="219"/>
      <c r="BI766" s="219"/>
      <c r="BJ766" s="219"/>
      <c r="BK766" s="219"/>
      <c r="BL766" s="219"/>
      <c r="BM766" s="219"/>
      <c r="BN766" s="219"/>
      <c r="BO766" s="219"/>
      <c r="BP766" s="219"/>
      <c r="BQ766" s="219"/>
      <c r="BR766" s="219"/>
      <c r="BS766" s="219"/>
      <c r="BT766" s="219"/>
      <c r="BU766" s="219"/>
      <c r="BV766" s="219"/>
      <c r="BW766" s="219"/>
    </row>
    <row r="767" spans="1:75" s="47" customFormat="1" x14ac:dyDescent="0.2">
      <c r="A767" s="208"/>
      <c r="C767" s="210"/>
      <c r="Z767" s="209"/>
      <c r="AA767" s="207"/>
      <c r="AC767" s="219"/>
      <c r="AD767" s="219"/>
      <c r="AE767" s="219"/>
      <c r="AF767" s="219"/>
      <c r="AG767" s="219"/>
      <c r="AH767" s="219"/>
      <c r="AI767" s="219"/>
      <c r="AJ767" s="219"/>
      <c r="AK767" s="219"/>
      <c r="AL767" s="219"/>
      <c r="AM767" s="219"/>
      <c r="AN767" s="219"/>
      <c r="AO767" s="219"/>
      <c r="AP767" s="219"/>
      <c r="AQ767" s="219"/>
      <c r="AR767" s="219"/>
      <c r="AS767" s="219"/>
      <c r="AT767" s="219"/>
      <c r="AU767" s="219"/>
      <c r="AV767" s="219"/>
      <c r="AW767" s="219"/>
      <c r="AX767" s="219"/>
      <c r="AY767" s="219"/>
      <c r="AZ767" s="219"/>
      <c r="BA767" s="219"/>
      <c r="BB767" s="219"/>
      <c r="BC767" s="219"/>
      <c r="BD767" s="219"/>
      <c r="BE767" s="219"/>
      <c r="BF767" s="219"/>
      <c r="BG767" s="219"/>
      <c r="BH767" s="219"/>
      <c r="BI767" s="219"/>
      <c r="BJ767" s="219"/>
      <c r="BK767" s="219"/>
      <c r="BL767" s="219"/>
      <c r="BM767" s="219"/>
      <c r="BN767" s="219"/>
      <c r="BO767" s="219"/>
      <c r="BP767" s="219"/>
      <c r="BQ767" s="219"/>
      <c r="BR767" s="219"/>
      <c r="BS767" s="219"/>
      <c r="BT767" s="219"/>
      <c r="BU767" s="219"/>
      <c r="BV767" s="219"/>
      <c r="BW767" s="219"/>
    </row>
    <row r="768" spans="1:75" s="47" customFormat="1" x14ac:dyDescent="0.2">
      <c r="A768" s="208"/>
      <c r="C768" s="210"/>
      <c r="Z768" s="209"/>
      <c r="AA768" s="207"/>
      <c r="AC768" s="219"/>
      <c r="AD768" s="219"/>
      <c r="AE768" s="219"/>
      <c r="AF768" s="219"/>
      <c r="AG768" s="219"/>
      <c r="AH768" s="219"/>
      <c r="AI768" s="219"/>
      <c r="AJ768" s="219"/>
      <c r="AK768" s="219"/>
      <c r="AL768" s="219"/>
      <c r="AM768" s="219"/>
      <c r="AN768" s="219"/>
      <c r="AO768" s="219"/>
      <c r="AP768" s="219"/>
      <c r="AQ768" s="219"/>
      <c r="AR768" s="219"/>
      <c r="AS768" s="219"/>
      <c r="AT768" s="219"/>
      <c r="AU768" s="219"/>
      <c r="AV768" s="219"/>
      <c r="AW768" s="219"/>
      <c r="AX768" s="219"/>
      <c r="AY768" s="219"/>
      <c r="AZ768" s="219"/>
      <c r="BA768" s="219"/>
      <c r="BB768" s="219"/>
      <c r="BC768" s="219"/>
      <c r="BD768" s="219"/>
      <c r="BE768" s="219"/>
      <c r="BF768" s="219"/>
      <c r="BG768" s="219"/>
      <c r="BH768" s="219"/>
      <c r="BI768" s="219"/>
      <c r="BJ768" s="219"/>
      <c r="BK768" s="219"/>
      <c r="BL768" s="219"/>
      <c r="BM768" s="219"/>
      <c r="BN768" s="219"/>
      <c r="BO768" s="219"/>
      <c r="BP768" s="219"/>
      <c r="BQ768" s="219"/>
      <c r="BR768" s="219"/>
      <c r="BS768" s="219"/>
      <c r="BT768" s="219"/>
      <c r="BU768" s="219"/>
      <c r="BV768" s="219"/>
      <c r="BW768" s="219"/>
    </row>
    <row r="769" spans="1:75" s="47" customFormat="1" x14ac:dyDescent="0.2">
      <c r="A769" s="208"/>
      <c r="C769" s="210"/>
      <c r="Z769" s="209"/>
      <c r="AA769" s="207"/>
      <c r="AC769" s="219"/>
      <c r="AD769" s="219"/>
      <c r="AE769" s="219"/>
      <c r="AF769" s="219"/>
      <c r="AG769" s="219"/>
      <c r="AH769" s="219"/>
      <c r="AI769" s="219"/>
      <c r="AJ769" s="219"/>
      <c r="AK769" s="219"/>
      <c r="AL769" s="219"/>
      <c r="AM769" s="219"/>
      <c r="AN769" s="219"/>
      <c r="AO769" s="219"/>
      <c r="AP769" s="219"/>
      <c r="AQ769" s="219"/>
      <c r="AR769" s="219"/>
      <c r="AS769" s="219"/>
      <c r="AT769" s="219"/>
      <c r="AU769" s="219"/>
      <c r="AV769" s="219"/>
      <c r="AW769" s="219"/>
      <c r="AX769" s="219"/>
      <c r="AY769" s="219"/>
      <c r="AZ769" s="219"/>
      <c r="BA769" s="219"/>
      <c r="BB769" s="219"/>
      <c r="BC769" s="219"/>
      <c r="BD769" s="219"/>
      <c r="BE769" s="219"/>
      <c r="BF769" s="219"/>
      <c r="BG769" s="219"/>
      <c r="BH769" s="219"/>
      <c r="BI769" s="219"/>
      <c r="BJ769" s="219"/>
      <c r="BK769" s="219"/>
      <c r="BL769" s="219"/>
      <c r="BM769" s="219"/>
      <c r="BN769" s="219"/>
      <c r="BO769" s="219"/>
      <c r="BP769" s="219"/>
      <c r="BQ769" s="219"/>
      <c r="BR769" s="219"/>
      <c r="BS769" s="219"/>
      <c r="BT769" s="219"/>
      <c r="BU769" s="219"/>
      <c r="BV769" s="219"/>
      <c r="BW769" s="219"/>
    </row>
    <row r="770" spans="1:75" s="47" customFormat="1" x14ac:dyDescent="0.2">
      <c r="A770" s="208"/>
      <c r="C770" s="210"/>
      <c r="Z770" s="209"/>
      <c r="AA770" s="207"/>
      <c r="AC770" s="219"/>
      <c r="AD770" s="219"/>
      <c r="AE770" s="219"/>
      <c r="AF770" s="219"/>
      <c r="AG770" s="219"/>
      <c r="AH770" s="219"/>
      <c r="AI770" s="219"/>
      <c r="AJ770" s="219"/>
      <c r="AK770" s="219"/>
      <c r="AL770" s="219"/>
      <c r="AM770" s="219"/>
      <c r="AN770" s="219"/>
      <c r="AO770" s="219"/>
      <c r="AP770" s="219"/>
      <c r="AQ770" s="219"/>
      <c r="AR770" s="219"/>
      <c r="AS770" s="219"/>
      <c r="AT770" s="219"/>
      <c r="AU770" s="219"/>
      <c r="AV770" s="219"/>
      <c r="AW770" s="219"/>
      <c r="AX770" s="219"/>
      <c r="AY770" s="219"/>
      <c r="AZ770" s="219"/>
      <c r="BA770" s="219"/>
      <c r="BB770" s="219"/>
      <c r="BC770" s="219"/>
      <c r="BD770" s="219"/>
      <c r="BE770" s="219"/>
      <c r="BF770" s="219"/>
      <c r="BG770" s="219"/>
      <c r="BH770" s="219"/>
      <c r="BI770" s="219"/>
      <c r="BJ770" s="219"/>
      <c r="BK770" s="219"/>
      <c r="BL770" s="219"/>
      <c r="BM770" s="219"/>
      <c r="BN770" s="219"/>
      <c r="BO770" s="219"/>
      <c r="BP770" s="219"/>
      <c r="BQ770" s="219"/>
      <c r="BR770" s="219"/>
      <c r="BS770" s="219"/>
      <c r="BT770" s="219"/>
      <c r="BU770" s="219"/>
      <c r="BV770" s="219"/>
      <c r="BW770" s="219"/>
    </row>
    <row r="771" spans="1:75" s="47" customFormat="1" x14ac:dyDescent="0.2">
      <c r="A771" s="208"/>
      <c r="C771" s="210"/>
      <c r="Z771" s="209"/>
      <c r="AA771" s="207"/>
      <c r="AC771" s="219"/>
      <c r="AD771" s="219"/>
      <c r="AE771" s="219"/>
      <c r="AF771" s="219"/>
      <c r="AG771" s="219"/>
      <c r="AH771" s="219"/>
      <c r="AI771" s="219"/>
      <c r="AJ771" s="219"/>
      <c r="AK771" s="219"/>
      <c r="AL771" s="219"/>
      <c r="AM771" s="219"/>
      <c r="AN771" s="219"/>
      <c r="AO771" s="219"/>
      <c r="AP771" s="219"/>
      <c r="AQ771" s="219"/>
      <c r="AR771" s="219"/>
      <c r="AS771" s="219"/>
      <c r="AT771" s="219"/>
      <c r="AU771" s="219"/>
      <c r="AV771" s="219"/>
      <c r="AW771" s="219"/>
      <c r="AX771" s="219"/>
      <c r="AY771" s="219"/>
      <c r="AZ771" s="219"/>
      <c r="BA771" s="219"/>
      <c r="BB771" s="219"/>
      <c r="BC771" s="219"/>
      <c r="BD771" s="219"/>
      <c r="BE771" s="219"/>
      <c r="BF771" s="219"/>
      <c r="BG771" s="219"/>
      <c r="BH771" s="219"/>
      <c r="BI771" s="219"/>
      <c r="BJ771" s="219"/>
      <c r="BK771" s="219"/>
      <c r="BL771" s="219"/>
      <c r="BM771" s="219"/>
      <c r="BN771" s="219"/>
      <c r="BO771" s="219"/>
      <c r="BP771" s="219"/>
      <c r="BQ771" s="219"/>
      <c r="BR771" s="219"/>
      <c r="BS771" s="219"/>
      <c r="BT771" s="219"/>
      <c r="BU771" s="219"/>
      <c r="BV771" s="219"/>
      <c r="BW771" s="219"/>
    </row>
    <row r="772" spans="1:75" s="47" customFormat="1" x14ac:dyDescent="0.2">
      <c r="A772" s="208"/>
      <c r="C772" s="210"/>
      <c r="Z772" s="209"/>
      <c r="AA772" s="207"/>
      <c r="AC772" s="219"/>
      <c r="AD772" s="219"/>
      <c r="AE772" s="219"/>
      <c r="AF772" s="219"/>
      <c r="AG772" s="219"/>
      <c r="AH772" s="219"/>
      <c r="AI772" s="219"/>
      <c r="AJ772" s="219"/>
      <c r="AK772" s="219"/>
      <c r="AL772" s="219"/>
      <c r="AM772" s="219"/>
      <c r="AN772" s="219"/>
      <c r="AO772" s="219"/>
      <c r="AP772" s="219"/>
      <c r="AQ772" s="219"/>
      <c r="AR772" s="219"/>
      <c r="AS772" s="219"/>
      <c r="AT772" s="219"/>
      <c r="AU772" s="219"/>
      <c r="AV772" s="219"/>
      <c r="AW772" s="219"/>
      <c r="AX772" s="219"/>
      <c r="AY772" s="219"/>
      <c r="AZ772" s="219"/>
      <c r="BA772" s="219"/>
      <c r="BB772" s="219"/>
      <c r="BC772" s="219"/>
      <c r="BD772" s="219"/>
      <c r="BE772" s="219"/>
      <c r="BF772" s="219"/>
      <c r="BG772" s="219"/>
      <c r="BH772" s="219"/>
      <c r="BI772" s="219"/>
      <c r="BJ772" s="219"/>
      <c r="BK772" s="219"/>
      <c r="BL772" s="219"/>
      <c r="BM772" s="219"/>
      <c r="BN772" s="219"/>
      <c r="BO772" s="219"/>
      <c r="BP772" s="219"/>
      <c r="BQ772" s="219"/>
      <c r="BR772" s="219"/>
      <c r="BS772" s="219"/>
      <c r="BT772" s="219"/>
      <c r="BU772" s="219"/>
      <c r="BV772" s="219"/>
      <c r="BW772" s="219"/>
    </row>
    <row r="773" spans="1:75" s="47" customFormat="1" x14ac:dyDescent="0.2">
      <c r="A773" s="208"/>
      <c r="C773" s="210"/>
      <c r="Z773" s="209"/>
      <c r="AA773" s="207"/>
      <c r="AC773" s="219"/>
      <c r="AD773" s="219"/>
      <c r="AE773" s="219"/>
      <c r="AF773" s="219"/>
      <c r="AG773" s="219"/>
      <c r="AH773" s="219"/>
      <c r="AI773" s="219"/>
      <c r="AJ773" s="219"/>
      <c r="AK773" s="219"/>
      <c r="AL773" s="219"/>
      <c r="AM773" s="219"/>
      <c r="AN773" s="219"/>
      <c r="AO773" s="219"/>
      <c r="AP773" s="219"/>
      <c r="AQ773" s="219"/>
      <c r="AR773" s="219"/>
      <c r="AS773" s="219"/>
      <c r="AT773" s="219"/>
      <c r="AU773" s="219"/>
      <c r="AV773" s="219"/>
      <c r="AW773" s="219"/>
      <c r="AX773" s="219"/>
      <c r="AY773" s="219"/>
      <c r="AZ773" s="219"/>
      <c r="BA773" s="219"/>
      <c r="BB773" s="219"/>
      <c r="BC773" s="219"/>
      <c r="BD773" s="219"/>
      <c r="BE773" s="219"/>
      <c r="BF773" s="219"/>
      <c r="BG773" s="219"/>
      <c r="BH773" s="219"/>
      <c r="BI773" s="219"/>
      <c r="BJ773" s="219"/>
      <c r="BK773" s="219"/>
      <c r="BL773" s="219"/>
      <c r="BM773" s="219"/>
      <c r="BN773" s="219"/>
      <c r="BO773" s="219"/>
      <c r="BP773" s="219"/>
      <c r="BQ773" s="219"/>
      <c r="BR773" s="219"/>
      <c r="BS773" s="219"/>
      <c r="BT773" s="219"/>
      <c r="BU773" s="219"/>
      <c r="BV773" s="219"/>
      <c r="BW773" s="219"/>
    </row>
    <row r="774" spans="1:75" s="47" customFormat="1" x14ac:dyDescent="0.2">
      <c r="A774" s="208"/>
      <c r="C774" s="210"/>
      <c r="Z774" s="209"/>
      <c r="AA774" s="207"/>
      <c r="AC774" s="219"/>
      <c r="AD774" s="219"/>
      <c r="AE774" s="219"/>
      <c r="AF774" s="219"/>
      <c r="AG774" s="219"/>
      <c r="AH774" s="219"/>
      <c r="AI774" s="219"/>
      <c r="AJ774" s="219"/>
      <c r="AK774" s="219"/>
      <c r="AL774" s="219"/>
      <c r="AM774" s="219"/>
      <c r="AN774" s="219"/>
      <c r="AO774" s="219"/>
      <c r="AP774" s="219"/>
      <c r="AQ774" s="219"/>
      <c r="AR774" s="219"/>
      <c r="AS774" s="219"/>
      <c r="AT774" s="219"/>
      <c r="AU774" s="219"/>
      <c r="AV774" s="219"/>
      <c r="AW774" s="219"/>
      <c r="AX774" s="219"/>
      <c r="AY774" s="219"/>
      <c r="AZ774" s="219"/>
      <c r="BA774" s="219"/>
      <c r="BB774" s="219"/>
      <c r="BC774" s="219"/>
      <c r="BD774" s="219"/>
      <c r="BE774" s="219"/>
      <c r="BF774" s="219"/>
      <c r="BG774" s="219"/>
      <c r="BH774" s="219"/>
      <c r="BI774" s="219"/>
      <c r="BJ774" s="219"/>
      <c r="BK774" s="219"/>
      <c r="BL774" s="219"/>
      <c r="BM774" s="219"/>
      <c r="BN774" s="219"/>
      <c r="BO774" s="219"/>
      <c r="BP774" s="219"/>
      <c r="BQ774" s="219"/>
      <c r="BR774" s="219"/>
      <c r="BS774" s="219"/>
      <c r="BT774" s="219"/>
      <c r="BU774" s="219"/>
      <c r="BV774" s="219"/>
      <c r="BW774" s="219"/>
    </row>
    <row r="775" spans="1:75" s="47" customFormat="1" x14ac:dyDescent="0.2">
      <c r="A775" s="208"/>
      <c r="C775" s="210"/>
      <c r="Z775" s="209"/>
      <c r="AA775" s="207"/>
      <c r="AC775" s="219"/>
      <c r="AD775" s="219"/>
      <c r="AE775" s="219"/>
      <c r="AF775" s="219"/>
      <c r="AG775" s="219"/>
      <c r="AH775" s="219"/>
      <c r="AI775" s="219"/>
      <c r="AJ775" s="219"/>
      <c r="AK775" s="219"/>
      <c r="AL775" s="219"/>
      <c r="AM775" s="219"/>
      <c r="AN775" s="219"/>
      <c r="AO775" s="219"/>
      <c r="AP775" s="219"/>
      <c r="AQ775" s="219"/>
      <c r="AR775" s="219"/>
      <c r="AS775" s="219"/>
      <c r="AT775" s="219"/>
      <c r="AU775" s="219"/>
      <c r="AV775" s="219"/>
      <c r="AW775" s="219"/>
      <c r="AX775" s="219"/>
      <c r="AY775" s="219"/>
      <c r="AZ775" s="219"/>
      <c r="BA775" s="219"/>
      <c r="BB775" s="219"/>
      <c r="BC775" s="219"/>
      <c r="BD775" s="219"/>
      <c r="BE775" s="219"/>
      <c r="BF775" s="219"/>
      <c r="BG775" s="219"/>
      <c r="BH775" s="219"/>
      <c r="BI775" s="219"/>
      <c r="BJ775" s="219"/>
      <c r="BK775" s="219"/>
      <c r="BL775" s="219"/>
      <c r="BM775" s="219"/>
      <c r="BN775" s="219"/>
      <c r="BO775" s="219"/>
      <c r="BP775" s="219"/>
      <c r="BQ775" s="219"/>
      <c r="BR775" s="219"/>
      <c r="BS775" s="219"/>
      <c r="BT775" s="219"/>
      <c r="BU775" s="219"/>
      <c r="BV775" s="219"/>
      <c r="BW775" s="219"/>
    </row>
    <row r="776" spans="1:75" s="47" customFormat="1" x14ac:dyDescent="0.2">
      <c r="A776" s="208"/>
      <c r="C776" s="210"/>
      <c r="Z776" s="209"/>
      <c r="AA776" s="207"/>
      <c r="AC776" s="219"/>
      <c r="AD776" s="219"/>
      <c r="AE776" s="219"/>
      <c r="AF776" s="219"/>
      <c r="AG776" s="219"/>
      <c r="AH776" s="219"/>
      <c r="AI776" s="219"/>
      <c r="AJ776" s="219"/>
      <c r="AK776" s="219"/>
      <c r="AL776" s="219"/>
      <c r="AM776" s="219"/>
      <c r="AN776" s="219"/>
      <c r="AO776" s="219"/>
      <c r="AP776" s="219"/>
      <c r="AQ776" s="219"/>
      <c r="AR776" s="219"/>
      <c r="AS776" s="219"/>
      <c r="AT776" s="219"/>
      <c r="AU776" s="219"/>
      <c r="AV776" s="219"/>
      <c r="AW776" s="219"/>
      <c r="AX776" s="219"/>
      <c r="AY776" s="219"/>
      <c r="AZ776" s="219"/>
      <c r="BA776" s="219"/>
      <c r="BB776" s="219"/>
      <c r="BC776" s="219"/>
      <c r="BD776" s="219"/>
      <c r="BE776" s="219"/>
      <c r="BF776" s="219"/>
      <c r="BG776" s="219"/>
      <c r="BH776" s="219"/>
      <c r="BI776" s="219"/>
      <c r="BJ776" s="219"/>
      <c r="BK776" s="219"/>
      <c r="BL776" s="219"/>
      <c r="BM776" s="219"/>
      <c r="BN776" s="219"/>
      <c r="BO776" s="219"/>
      <c r="BP776" s="219"/>
      <c r="BQ776" s="219"/>
      <c r="BR776" s="219"/>
      <c r="BS776" s="219"/>
      <c r="BT776" s="219"/>
      <c r="BU776" s="219"/>
      <c r="BV776" s="219"/>
      <c r="BW776" s="219"/>
    </row>
    <row r="777" spans="1:75" s="47" customFormat="1" x14ac:dyDescent="0.2">
      <c r="A777" s="208"/>
      <c r="C777" s="210"/>
      <c r="Z777" s="209"/>
      <c r="AA777" s="207"/>
      <c r="AC777" s="219"/>
      <c r="AD777" s="219"/>
      <c r="AE777" s="219"/>
      <c r="AF777" s="219"/>
      <c r="AG777" s="219"/>
      <c r="AH777" s="219"/>
      <c r="AI777" s="219"/>
      <c r="AJ777" s="219"/>
      <c r="AK777" s="219"/>
      <c r="AL777" s="219"/>
      <c r="AM777" s="219"/>
      <c r="AN777" s="219"/>
      <c r="AO777" s="219"/>
      <c r="AP777" s="219"/>
      <c r="AQ777" s="219"/>
      <c r="AR777" s="219"/>
      <c r="AS777" s="219"/>
      <c r="AT777" s="219"/>
      <c r="AU777" s="219"/>
      <c r="AV777" s="219"/>
      <c r="AW777" s="219"/>
      <c r="AX777" s="219"/>
      <c r="AY777" s="219"/>
      <c r="AZ777" s="219"/>
      <c r="BA777" s="219"/>
      <c r="BB777" s="219"/>
      <c r="BC777" s="219"/>
      <c r="BD777" s="219"/>
      <c r="BE777" s="219"/>
      <c r="BF777" s="219"/>
      <c r="BG777" s="219"/>
      <c r="BH777" s="219"/>
      <c r="BI777" s="219"/>
      <c r="BJ777" s="219"/>
      <c r="BK777" s="219"/>
      <c r="BL777" s="219"/>
      <c r="BM777" s="219"/>
      <c r="BN777" s="219"/>
      <c r="BO777" s="219"/>
      <c r="BP777" s="219"/>
      <c r="BQ777" s="219"/>
      <c r="BR777" s="219"/>
      <c r="BS777" s="219"/>
      <c r="BT777" s="219"/>
      <c r="BU777" s="219"/>
      <c r="BV777" s="219"/>
      <c r="BW777" s="219"/>
    </row>
    <row r="778" spans="1:75" s="47" customFormat="1" x14ac:dyDescent="0.2">
      <c r="A778" s="208"/>
      <c r="C778" s="210"/>
      <c r="Z778" s="209"/>
      <c r="AA778" s="207"/>
      <c r="AC778" s="219"/>
      <c r="AD778" s="219"/>
      <c r="AE778" s="219"/>
      <c r="AF778" s="219"/>
      <c r="AG778" s="219"/>
      <c r="AH778" s="219"/>
      <c r="AI778" s="219"/>
      <c r="AJ778" s="219"/>
      <c r="AK778" s="219"/>
      <c r="AL778" s="219"/>
      <c r="AM778" s="219"/>
      <c r="AN778" s="219"/>
      <c r="AO778" s="219"/>
      <c r="AP778" s="219"/>
      <c r="AQ778" s="219"/>
      <c r="AR778" s="219"/>
      <c r="AS778" s="219"/>
      <c r="AT778" s="219"/>
      <c r="AU778" s="219"/>
      <c r="AV778" s="219"/>
      <c r="AW778" s="219"/>
      <c r="AX778" s="219"/>
      <c r="AY778" s="219"/>
      <c r="AZ778" s="219"/>
      <c r="BA778" s="219"/>
      <c r="BB778" s="219"/>
      <c r="BC778" s="219"/>
      <c r="BD778" s="219"/>
      <c r="BE778" s="219"/>
      <c r="BF778" s="219"/>
      <c r="BG778" s="219"/>
      <c r="BH778" s="219"/>
      <c r="BI778" s="219"/>
      <c r="BJ778" s="219"/>
      <c r="BK778" s="219"/>
      <c r="BL778" s="219"/>
      <c r="BM778" s="219"/>
      <c r="BN778" s="219"/>
      <c r="BO778" s="219"/>
      <c r="BP778" s="219"/>
      <c r="BQ778" s="219"/>
      <c r="BR778" s="219"/>
      <c r="BS778" s="219"/>
      <c r="BT778" s="219"/>
      <c r="BU778" s="219"/>
      <c r="BV778" s="219"/>
      <c r="BW778" s="219"/>
    </row>
    <row r="779" spans="1:75" s="47" customFormat="1" x14ac:dyDescent="0.2">
      <c r="A779" s="208"/>
      <c r="C779" s="210"/>
      <c r="Z779" s="209"/>
      <c r="AA779" s="207"/>
      <c r="AC779" s="219"/>
      <c r="AD779" s="219"/>
      <c r="AE779" s="219"/>
      <c r="AF779" s="219"/>
      <c r="AG779" s="219"/>
      <c r="AH779" s="219"/>
      <c r="AI779" s="219"/>
      <c r="AJ779" s="219"/>
      <c r="AK779" s="219"/>
      <c r="AL779" s="219"/>
      <c r="AM779" s="219"/>
      <c r="AN779" s="219"/>
      <c r="AO779" s="219"/>
      <c r="AP779" s="219"/>
      <c r="AQ779" s="219"/>
      <c r="AR779" s="219"/>
      <c r="AS779" s="219"/>
      <c r="AT779" s="219"/>
      <c r="AU779" s="219"/>
      <c r="AV779" s="219"/>
      <c r="AW779" s="219"/>
      <c r="AX779" s="219"/>
      <c r="AY779" s="219"/>
      <c r="AZ779" s="219"/>
      <c r="BA779" s="219"/>
      <c r="BB779" s="219"/>
      <c r="BC779" s="219"/>
      <c r="BD779" s="219"/>
      <c r="BE779" s="219"/>
      <c r="BF779" s="219"/>
      <c r="BG779" s="219"/>
      <c r="BH779" s="219"/>
      <c r="BI779" s="219"/>
      <c r="BJ779" s="219"/>
      <c r="BK779" s="219"/>
      <c r="BL779" s="219"/>
      <c r="BM779" s="219"/>
      <c r="BN779" s="219"/>
      <c r="BO779" s="219"/>
      <c r="BP779" s="219"/>
      <c r="BQ779" s="219"/>
      <c r="BR779" s="219"/>
      <c r="BS779" s="219"/>
      <c r="BT779" s="219"/>
      <c r="BU779" s="219"/>
      <c r="BV779" s="219"/>
      <c r="BW779" s="219"/>
    </row>
    <row r="780" spans="1:75" s="47" customFormat="1" x14ac:dyDescent="0.2">
      <c r="A780" s="208"/>
      <c r="C780" s="210"/>
      <c r="Z780" s="209"/>
      <c r="AA780" s="207"/>
      <c r="AC780" s="219"/>
      <c r="AD780" s="219"/>
      <c r="AE780" s="219"/>
      <c r="AF780" s="219"/>
      <c r="AG780" s="219"/>
      <c r="AH780" s="219"/>
      <c r="AI780" s="219"/>
      <c r="AJ780" s="219"/>
      <c r="AK780" s="219"/>
      <c r="AL780" s="219"/>
      <c r="AM780" s="219"/>
      <c r="AN780" s="219"/>
      <c r="AO780" s="219"/>
      <c r="AP780" s="219"/>
      <c r="AQ780" s="219"/>
      <c r="AR780" s="219"/>
      <c r="AS780" s="219"/>
      <c r="AT780" s="219"/>
      <c r="AU780" s="219"/>
      <c r="AV780" s="219"/>
      <c r="AW780" s="219"/>
      <c r="AX780" s="219"/>
      <c r="AY780" s="219"/>
      <c r="AZ780" s="219"/>
      <c r="BA780" s="219"/>
      <c r="BB780" s="219"/>
      <c r="BC780" s="219"/>
      <c r="BD780" s="219"/>
      <c r="BE780" s="219"/>
      <c r="BF780" s="219"/>
      <c r="BG780" s="219"/>
      <c r="BH780" s="219"/>
      <c r="BI780" s="219"/>
      <c r="BJ780" s="219"/>
      <c r="BK780" s="219"/>
      <c r="BL780" s="219"/>
      <c r="BM780" s="219"/>
      <c r="BN780" s="219"/>
      <c r="BO780" s="219"/>
      <c r="BP780" s="219"/>
      <c r="BQ780" s="219"/>
      <c r="BR780" s="219"/>
      <c r="BS780" s="219"/>
      <c r="BT780" s="219"/>
      <c r="BU780" s="219"/>
      <c r="BV780" s="219"/>
      <c r="BW780" s="219"/>
    </row>
    <row r="781" spans="1:75" s="47" customFormat="1" x14ac:dyDescent="0.2">
      <c r="A781" s="208"/>
      <c r="C781" s="210"/>
      <c r="Z781" s="209"/>
      <c r="AA781" s="207"/>
      <c r="AC781" s="219"/>
      <c r="AD781" s="219"/>
      <c r="AE781" s="219"/>
      <c r="AF781" s="219"/>
      <c r="AG781" s="219"/>
      <c r="AH781" s="219"/>
      <c r="AI781" s="219"/>
      <c r="AJ781" s="219"/>
      <c r="AK781" s="219"/>
      <c r="AL781" s="219"/>
      <c r="AM781" s="219"/>
      <c r="AN781" s="219"/>
      <c r="AO781" s="219"/>
      <c r="AP781" s="219"/>
      <c r="AQ781" s="219"/>
      <c r="AR781" s="219"/>
      <c r="AS781" s="219"/>
      <c r="AT781" s="219"/>
      <c r="AU781" s="219"/>
      <c r="AV781" s="219"/>
      <c r="AW781" s="219"/>
      <c r="AX781" s="219"/>
      <c r="AY781" s="219"/>
      <c r="AZ781" s="219"/>
      <c r="BA781" s="219"/>
      <c r="BB781" s="219"/>
      <c r="BC781" s="219"/>
      <c r="BD781" s="219"/>
      <c r="BE781" s="219"/>
      <c r="BF781" s="219"/>
      <c r="BG781" s="219"/>
      <c r="BH781" s="219"/>
      <c r="BI781" s="219"/>
      <c r="BJ781" s="219"/>
      <c r="BK781" s="219"/>
      <c r="BL781" s="219"/>
      <c r="BM781" s="219"/>
      <c r="BN781" s="219"/>
      <c r="BO781" s="219"/>
      <c r="BP781" s="219"/>
      <c r="BQ781" s="219"/>
      <c r="BR781" s="219"/>
      <c r="BS781" s="219"/>
      <c r="BT781" s="219"/>
      <c r="BU781" s="219"/>
      <c r="BV781" s="219"/>
      <c r="BW781" s="219"/>
    </row>
    <row r="782" spans="1:75" s="47" customFormat="1" x14ac:dyDescent="0.2">
      <c r="A782" s="208"/>
      <c r="C782" s="210"/>
      <c r="Z782" s="209"/>
      <c r="AA782" s="207"/>
      <c r="AC782" s="219"/>
      <c r="AD782" s="219"/>
      <c r="AE782" s="219"/>
      <c r="AF782" s="219"/>
      <c r="AG782" s="219"/>
      <c r="AH782" s="219"/>
      <c r="AI782" s="219"/>
      <c r="AJ782" s="219"/>
      <c r="AK782" s="219"/>
      <c r="AL782" s="219"/>
      <c r="AM782" s="219"/>
      <c r="AN782" s="219"/>
      <c r="AO782" s="219"/>
      <c r="AP782" s="219"/>
      <c r="AQ782" s="219"/>
      <c r="AR782" s="219"/>
      <c r="AS782" s="219"/>
      <c r="AT782" s="219"/>
      <c r="AU782" s="219"/>
      <c r="AV782" s="219"/>
      <c r="AW782" s="219"/>
      <c r="AX782" s="219"/>
      <c r="AY782" s="219"/>
      <c r="AZ782" s="219"/>
      <c r="BA782" s="219"/>
      <c r="BB782" s="219"/>
      <c r="BC782" s="219"/>
      <c r="BD782" s="219"/>
      <c r="BE782" s="219"/>
      <c r="BF782" s="219"/>
      <c r="BG782" s="219"/>
      <c r="BH782" s="219"/>
      <c r="BI782" s="219"/>
      <c r="BJ782" s="219"/>
      <c r="BK782" s="219"/>
      <c r="BL782" s="219"/>
      <c r="BM782" s="219"/>
      <c r="BN782" s="219"/>
      <c r="BO782" s="219"/>
      <c r="BP782" s="219"/>
      <c r="BQ782" s="219"/>
      <c r="BR782" s="219"/>
      <c r="BS782" s="219"/>
      <c r="BT782" s="219"/>
      <c r="BU782" s="219"/>
      <c r="BV782" s="219"/>
      <c r="BW782" s="219"/>
    </row>
    <row r="783" spans="1:75" s="47" customFormat="1" x14ac:dyDescent="0.2">
      <c r="A783" s="208"/>
      <c r="C783" s="210"/>
      <c r="Z783" s="209"/>
      <c r="AA783" s="207"/>
      <c r="AC783" s="219"/>
      <c r="AD783" s="219"/>
      <c r="AE783" s="219"/>
      <c r="AF783" s="219"/>
      <c r="AG783" s="219"/>
      <c r="AH783" s="219"/>
      <c r="AI783" s="219"/>
      <c r="AJ783" s="219"/>
      <c r="AK783" s="219"/>
      <c r="AL783" s="219"/>
      <c r="AM783" s="219"/>
      <c r="AN783" s="219"/>
      <c r="AO783" s="219"/>
      <c r="AP783" s="219"/>
      <c r="AQ783" s="219"/>
      <c r="AR783" s="219"/>
      <c r="AS783" s="219"/>
      <c r="AT783" s="219"/>
      <c r="AU783" s="219"/>
      <c r="AV783" s="219"/>
      <c r="AW783" s="219"/>
      <c r="AX783" s="219"/>
      <c r="AY783" s="219"/>
      <c r="AZ783" s="219"/>
      <c r="BA783" s="219"/>
      <c r="BB783" s="219"/>
      <c r="BC783" s="219"/>
      <c r="BD783" s="219"/>
      <c r="BE783" s="219"/>
      <c r="BF783" s="219"/>
      <c r="BG783" s="219"/>
      <c r="BH783" s="219"/>
      <c r="BI783" s="219"/>
      <c r="BJ783" s="219"/>
      <c r="BK783" s="219"/>
      <c r="BL783" s="219"/>
      <c r="BM783" s="219"/>
      <c r="BN783" s="219"/>
      <c r="BO783" s="219"/>
      <c r="BP783" s="219"/>
      <c r="BQ783" s="219"/>
      <c r="BR783" s="219"/>
      <c r="BS783" s="219"/>
      <c r="BT783" s="219"/>
      <c r="BU783" s="219"/>
      <c r="BV783" s="219"/>
      <c r="BW783" s="219"/>
    </row>
    <row r="784" spans="1:75" s="47" customFormat="1" x14ac:dyDescent="0.2">
      <c r="A784" s="208"/>
      <c r="C784" s="210"/>
      <c r="Z784" s="209"/>
      <c r="AA784" s="207"/>
      <c r="AC784" s="219"/>
      <c r="AD784" s="219"/>
      <c r="AE784" s="219"/>
      <c r="AF784" s="219"/>
      <c r="AG784" s="219"/>
      <c r="AH784" s="219"/>
      <c r="AI784" s="219"/>
      <c r="AJ784" s="219"/>
      <c r="AK784" s="219"/>
      <c r="AL784" s="219"/>
      <c r="AM784" s="219"/>
      <c r="AN784" s="219"/>
      <c r="AO784" s="219"/>
      <c r="AP784" s="219"/>
      <c r="AQ784" s="219"/>
      <c r="AR784" s="219"/>
      <c r="AS784" s="219"/>
      <c r="AT784" s="219"/>
      <c r="AU784" s="219"/>
      <c r="AV784" s="219"/>
      <c r="AW784" s="219"/>
      <c r="AX784" s="219"/>
      <c r="AY784" s="219"/>
      <c r="AZ784" s="219"/>
      <c r="BA784" s="219"/>
      <c r="BB784" s="219"/>
      <c r="BC784" s="219"/>
      <c r="BD784" s="219"/>
      <c r="BE784" s="219"/>
      <c r="BF784" s="219"/>
      <c r="BG784" s="219"/>
      <c r="BH784" s="219"/>
      <c r="BI784" s="219"/>
      <c r="BJ784" s="219"/>
      <c r="BK784" s="219"/>
      <c r="BL784" s="219"/>
      <c r="BM784" s="219"/>
      <c r="BN784" s="219"/>
      <c r="BO784" s="219"/>
      <c r="BP784" s="219"/>
      <c r="BQ784" s="219"/>
      <c r="BR784" s="219"/>
      <c r="BS784" s="219"/>
      <c r="BT784" s="219"/>
      <c r="BU784" s="219"/>
      <c r="BV784" s="219"/>
      <c r="BW784" s="219"/>
    </row>
    <row r="785" spans="1:75" s="47" customFormat="1" x14ac:dyDescent="0.2">
      <c r="A785" s="208"/>
      <c r="C785" s="210"/>
      <c r="Z785" s="209"/>
      <c r="AA785" s="207"/>
      <c r="AC785" s="219"/>
      <c r="AD785" s="219"/>
      <c r="AE785" s="219"/>
      <c r="AF785" s="219"/>
      <c r="AG785" s="219"/>
      <c r="AH785" s="219"/>
      <c r="AI785" s="219"/>
      <c r="AJ785" s="219"/>
      <c r="AK785" s="219"/>
      <c r="AL785" s="219"/>
      <c r="AM785" s="219"/>
      <c r="AN785" s="219"/>
      <c r="AO785" s="219"/>
      <c r="AP785" s="219"/>
      <c r="AQ785" s="219"/>
      <c r="AR785" s="219"/>
      <c r="AS785" s="219"/>
      <c r="AT785" s="219"/>
      <c r="AU785" s="219"/>
      <c r="AV785" s="219"/>
      <c r="AW785" s="219"/>
      <c r="AX785" s="219"/>
      <c r="AY785" s="219"/>
      <c r="AZ785" s="219"/>
      <c r="BA785" s="219"/>
      <c r="BB785" s="219"/>
      <c r="BC785" s="219"/>
      <c r="BD785" s="219"/>
      <c r="BE785" s="219"/>
      <c r="BF785" s="219"/>
      <c r="BG785" s="219"/>
      <c r="BH785" s="219"/>
      <c r="BI785" s="219"/>
      <c r="BJ785" s="219"/>
      <c r="BK785" s="219"/>
      <c r="BL785" s="219"/>
      <c r="BM785" s="219"/>
      <c r="BN785" s="219"/>
      <c r="BO785" s="219"/>
      <c r="BP785" s="219"/>
      <c r="BQ785" s="219"/>
      <c r="BR785" s="219"/>
      <c r="BS785" s="219"/>
      <c r="BT785" s="219"/>
      <c r="BU785" s="219"/>
      <c r="BV785" s="219"/>
      <c r="BW785" s="219"/>
    </row>
    <row r="786" spans="1:75" s="47" customFormat="1" x14ac:dyDescent="0.2">
      <c r="A786" s="208"/>
      <c r="C786" s="210"/>
      <c r="Z786" s="209"/>
      <c r="AA786" s="207"/>
      <c r="AC786" s="219"/>
      <c r="AD786" s="219"/>
      <c r="AE786" s="219"/>
      <c r="AF786" s="219"/>
      <c r="AG786" s="219"/>
      <c r="AH786" s="219"/>
      <c r="AI786" s="219"/>
      <c r="AJ786" s="219"/>
      <c r="AK786" s="219"/>
      <c r="AL786" s="219"/>
      <c r="AM786" s="219"/>
      <c r="AN786" s="219"/>
      <c r="AO786" s="219"/>
      <c r="AP786" s="219"/>
      <c r="AQ786" s="219"/>
      <c r="AR786" s="219"/>
      <c r="AS786" s="219"/>
      <c r="AT786" s="219"/>
      <c r="AU786" s="219"/>
      <c r="AV786" s="219"/>
      <c r="AW786" s="219"/>
      <c r="AX786" s="219"/>
      <c r="AY786" s="219"/>
      <c r="AZ786" s="219"/>
      <c r="BA786" s="219"/>
      <c r="BB786" s="219"/>
      <c r="BC786" s="219"/>
      <c r="BD786" s="219"/>
      <c r="BE786" s="219"/>
      <c r="BF786" s="219"/>
      <c r="BG786" s="219"/>
      <c r="BH786" s="219"/>
      <c r="BI786" s="219"/>
      <c r="BJ786" s="219"/>
      <c r="BK786" s="219"/>
      <c r="BL786" s="219"/>
      <c r="BM786" s="219"/>
      <c r="BN786" s="219"/>
      <c r="BO786" s="219"/>
      <c r="BP786" s="219"/>
      <c r="BQ786" s="219"/>
      <c r="BR786" s="219"/>
      <c r="BS786" s="219"/>
      <c r="BT786" s="219"/>
      <c r="BU786" s="219"/>
      <c r="BV786" s="219"/>
      <c r="BW786" s="219"/>
    </row>
    <row r="787" spans="1:75" s="47" customFormat="1" x14ac:dyDescent="0.2">
      <c r="A787" s="208"/>
      <c r="C787" s="210"/>
      <c r="Z787" s="209"/>
      <c r="AA787" s="207"/>
      <c r="AC787" s="219"/>
      <c r="AD787" s="219"/>
      <c r="AE787" s="219"/>
      <c r="AF787" s="219"/>
      <c r="AG787" s="219"/>
      <c r="AH787" s="219"/>
      <c r="AI787" s="219"/>
      <c r="AJ787" s="219"/>
      <c r="AK787" s="219"/>
      <c r="AL787" s="219"/>
      <c r="AM787" s="219"/>
      <c r="AN787" s="219"/>
      <c r="AO787" s="219"/>
      <c r="AP787" s="219"/>
      <c r="AQ787" s="219"/>
      <c r="AR787" s="219"/>
      <c r="AS787" s="219"/>
      <c r="AT787" s="219"/>
      <c r="AU787" s="219"/>
      <c r="AV787" s="219"/>
      <c r="AW787" s="219"/>
      <c r="AX787" s="219"/>
      <c r="AY787" s="219"/>
      <c r="AZ787" s="219"/>
      <c r="BA787" s="219"/>
      <c r="BB787" s="219"/>
      <c r="BC787" s="219"/>
      <c r="BD787" s="219"/>
      <c r="BE787" s="219"/>
      <c r="BF787" s="219"/>
      <c r="BG787" s="219"/>
      <c r="BH787" s="219"/>
      <c r="BI787" s="219"/>
      <c r="BJ787" s="219"/>
      <c r="BK787" s="219"/>
      <c r="BL787" s="219"/>
      <c r="BM787" s="219"/>
      <c r="BN787" s="219"/>
      <c r="BO787" s="219"/>
      <c r="BP787" s="219"/>
      <c r="BQ787" s="219"/>
      <c r="BR787" s="219"/>
      <c r="BS787" s="219"/>
      <c r="BT787" s="219"/>
      <c r="BU787" s="219"/>
      <c r="BV787" s="219"/>
      <c r="BW787" s="219"/>
    </row>
    <row r="788" spans="1:75" s="47" customFormat="1" x14ac:dyDescent="0.2">
      <c r="A788" s="208"/>
      <c r="C788" s="210"/>
      <c r="Z788" s="209"/>
      <c r="AA788" s="207"/>
      <c r="AC788" s="219"/>
      <c r="AD788" s="219"/>
      <c r="AE788" s="219"/>
      <c r="AF788" s="219"/>
      <c r="AG788" s="219"/>
      <c r="AH788" s="219"/>
      <c r="AI788" s="219"/>
      <c r="AJ788" s="219"/>
      <c r="AK788" s="219"/>
      <c r="AL788" s="219"/>
      <c r="AM788" s="219"/>
      <c r="AN788" s="219"/>
      <c r="AO788" s="219"/>
      <c r="AP788" s="219"/>
      <c r="AQ788" s="219"/>
      <c r="AR788" s="219"/>
      <c r="AS788" s="219"/>
      <c r="AT788" s="219"/>
      <c r="AU788" s="219"/>
      <c r="AV788" s="219"/>
      <c r="AW788" s="219"/>
      <c r="AX788" s="219"/>
      <c r="AY788" s="219"/>
      <c r="AZ788" s="219"/>
      <c r="BA788" s="219"/>
      <c r="BB788" s="219"/>
      <c r="BC788" s="219"/>
      <c r="BD788" s="219"/>
      <c r="BE788" s="219"/>
      <c r="BF788" s="219"/>
      <c r="BG788" s="219"/>
      <c r="BH788" s="219"/>
      <c r="BI788" s="219"/>
      <c r="BJ788" s="219"/>
      <c r="BK788" s="219"/>
      <c r="BL788" s="219"/>
      <c r="BM788" s="219"/>
      <c r="BN788" s="219"/>
      <c r="BO788" s="219"/>
      <c r="BP788" s="219"/>
      <c r="BQ788" s="219"/>
      <c r="BR788" s="219"/>
      <c r="BS788" s="219"/>
      <c r="BT788" s="219"/>
      <c r="BU788" s="219"/>
      <c r="BV788" s="219"/>
      <c r="BW788" s="219"/>
    </row>
    <row r="789" spans="1:75" s="47" customFormat="1" x14ac:dyDescent="0.2">
      <c r="A789" s="208"/>
      <c r="C789" s="210"/>
      <c r="Z789" s="209"/>
      <c r="AA789" s="207"/>
      <c r="AC789" s="219"/>
      <c r="AD789" s="219"/>
      <c r="AE789" s="219"/>
      <c r="AF789" s="219"/>
      <c r="AG789" s="219"/>
      <c r="AH789" s="219"/>
      <c r="AI789" s="219"/>
      <c r="AJ789" s="219"/>
      <c r="AK789" s="219"/>
      <c r="AL789" s="219"/>
      <c r="AM789" s="219"/>
      <c r="AN789" s="219"/>
      <c r="AO789" s="219"/>
      <c r="AP789" s="219"/>
      <c r="AQ789" s="219"/>
      <c r="AR789" s="219"/>
      <c r="AS789" s="219"/>
      <c r="AT789" s="219"/>
      <c r="AU789" s="219"/>
      <c r="AV789" s="219"/>
      <c r="AW789" s="219"/>
      <c r="AX789" s="219"/>
      <c r="AY789" s="219"/>
      <c r="AZ789" s="219"/>
      <c r="BA789" s="219"/>
      <c r="BB789" s="219"/>
      <c r="BC789" s="219"/>
      <c r="BD789" s="219"/>
      <c r="BE789" s="219"/>
      <c r="BF789" s="219"/>
      <c r="BG789" s="219"/>
      <c r="BH789" s="219"/>
      <c r="BI789" s="219"/>
      <c r="BJ789" s="219"/>
      <c r="BK789" s="219"/>
      <c r="BL789" s="219"/>
      <c r="BM789" s="219"/>
      <c r="BN789" s="219"/>
      <c r="BO789" s="219"/>
      <c r="BP789" s="219"/>
      <c r="BQ789" s="219"/>
      <c r="BR789" s="219"/>
      <c r="BS789" s="219"/>
      <c r="BT789" s="219"/>
      <c r="BU789" s="219"/>
      <c r="BV789" s="219"/>
      <c r="BW789" s="219"/>
    </row>
    <row r="790" spans="1:75" s="47" customFormat="1" x14ac:dyDescent="0.2">
      <c r="A790" s="208"/>
      <c r="C790" s="210"/>
      <c r="Z790" s="209"/>
      <c r="AA790" s="207"/>
      <c r="AC790" s="219"/>
      <c r="AD790" s="219"/>
      <c r="AE790" s="219"/>
      <c r="AF790" s="219"/>
      <c r="AG790" s="219"/>
      <c r="AH790" s="219"/>
      <c r="AI790" s="219"/>
      <c r="AJ790" s="219"/>
      <c r="AK790" s="219"/>
      <c r="AL790" s="219"/>
      <c r="AM790" s="219"/>
      <c r="AN790" s="219"/>
      <c r="AO790" s="219"/>
      <c r="AP790" s="219"/>
      <c r="AQ790" s="219"/>
      <c r="AR790" s="219"/>
      <c r="AS790" s="219"/>
      <c r="AT790" s="219"/>
      <c r="AU790" s="219"/>
      <c r="AV790" s="219"/>
      <c r="AW790" s="219"/>
      <c r="AX790" s="219"/>
      <c r="AY790" s="219"/>
      <c r="AZ790" s="219"/>
      <c r="BA790" s="219"/>
      <c r="BB790" s="219"/>
      <c r="BC790" s="219"/>
      <c r="BD790" s="219"/>
      <c r="BE790" s="219"/>
      <c r="BF790" s="219"/>
      <c r="BG790" s="219"/>
      <c r="BH790" s="219"/>
      <c r="BI790" s="219"/>
      <c r="BJ790" s="219"/>
      <c r="BK790" s="219"/>
      <c r="BL790" s="219"/>
      <c r="BM790" s="219"/>
      <c r="BN790" s="219"/>
      <c r="BO790" s="219"/>
      <c r="BP790" s="219"/>
      <c r="BQ790" s="219"/>
      <c r="BR790" s="219"/>
      <c r="BS790" s="219"/>
      <c r="BT790" s="219"/>
      <c r="BU790" s="219"/>
      <c r="BV790" s="219"/>
      <c r="BW790" s="219"/>
    </row>
    <row r="791" spans="1:75" s="47" customFormat="1" x14ac:dyDescent="0.2">
      <c r="A791" s="208"/>
      <c r="C791" s="210"/>
      <c r="Z791" s="209"/>
      <c r="AA791" s="207"/>
      <c r="AC791" s="219"/>
      <c r="AD791" s="219"/>
      <c r="AE791" s="219"/>
      <c r="AF791" s="219"/>
      <c r="AG791" s="219"/>
      <c r="AH791" s="219"/>
      <c r="AI791" s="219"/>
      <c r="AJ791" s="219"/>
      <c r="AK791" s="219"/>
      <c r="AL791" s="219"/>
      <c r="AM791" s="219"/>
      <c r="AN791" s="219"/>
      <c r="AO791" s="219"/>
      <c r="AP791" s="219"/>
      <c r="AQ791" s="219"/>
      <c r="AR791" s="219"/>
      <c r="AS791" s="219"/>
      <c r="AT791" s="219"/>
      <c r="AU791" s="219"/>
      <c r="AV791" s="219"/>
      <c r="AW791" s="219"/>
      <c r="AX791" s="219"/>
      <c r="AY791" s="219"/>
      <c r="AZ791" s="219"/>
      <c r="BA791" s="219"/>
      <c r="BB791" s="219"/>
      <c r="BC791" s="219"/>
      <c r="BD791" s="219"/>
      <c r="BE791" s="219"/>
      <c r="BF791" s="219"/>
      <c r="BG791" s="219"/>
      <c r="BH791" s="219"/>
      <c r="BI791" s="219"/>
      <c r="BJ791" s="219"/>
      <c r="BK791" s="219"/>
      <c r="BL791" s="219"/>
      <c r="BM791" s="219"/>
      <c r="BN791" s="219"/>
      <c r="BO791" s="219"/>
      <c r="BP791" s="219"/>
      <c r="BQ791" s="219"/>
      <c r="BR791" s="219"/>
      <c r="BS791" s="219"/>
      <c r="BT791" s="219"/>
      <c r="BU791" s="219"/>
      <c r="BV791" s="219"/>
      <c r="BW791" s="219"/>
    </row>
    <row r="792" spans="1:75" s="47" customFormat="1" x14ac:dyDescent="0.2">
      <c r="A792" s="208"/>
      <c r="C792" s="210"/>
      <c r="Z792" s="209"/>
      <c r="AA792" s="207"/>
      <c r="AC792" s="219"/>
      <c r="AD792" s="219"/>
      <c r="AE792" s="219"/>
      <c r="AF792" s="219"/>
      <c r="AG792" s="219"/>
      <c r="AH792" s="219"/>
      <c r="AI792" s="219"/>
      <c r="AJ792" s="219"/>
      <c r="AK792" s="219"/>
      <c r="AL792" s="219"/>
      <c r="AM792" s="219"/>
      <c r="AN792" s="219"/>
      <c r="AO792" s="219"/>
      <c r="AP792" s="219"/>
      <c r="AQ792" s="219"/>
      <c r="AR792" s="219"/>
      <c r="AS792" s="219"/>
      <c r="AT792" s="219"/>
      <c r="AU792" s="219"/>
      <c r="AV792" s="219"/>
      <c r="AW792" s="219"/>
      <c r="AX792" s="219"/>
      <c r="AY792" s="219"/>
      <c r="AZ792" s="219"/>
      <c r="BA792" s="219"/>
      <c r="BB792" s="219"/>
      <c r="BC792" s="219"/>
      <c r="BD792" s="219"/>
      <c r="BE792" s="219"/>
      <c r="BF792" s="219"/>
      <c r="BG792" s="219"/>
      <c r="BH792" s="219"/>
      <c r="BI792" s="219"/>
      <c r="BJ792" s="219"/>
      <c r="BK792" s="219"/>
      <c r="BL792" s="219"/>
      <c r="BM792" s="219"/>
      <c r="BN792" s="219"/>
      <c r="BO792" s="219"/>
      <c r="BP792" s="219"/>
      <c r="BQ792" s="219"/>
      <c r="BR792" s="219"/>
      <c r="BS792" s="219"/>
      <c r="BT792" s="219"/>
      <c r="BU792" s="219"/>
      <c r="BV792" s="219"/>
      <c r="BW792" s="219"/>
    </row>
    <row r="793" spans="1:75" s="47" customFormat="1" x14ac:dyDescent="0.2">
      <c r="A793" s="208"/>
      <c r="C793" s="210"/>
      <c r="Z793" s="209"/>
      <c r="AA793" s="207"/>
      <c r="AC793" s="219"/>
      <c r="AD793" s="219"/>
      <c r="AE793" s="219"/>
      <c r="AF793" s="219"/>
      <c r="AG793" s="219"/>
      <c r="AH793" s="219"/>
      <c r="AI793" s="219"/>
      <c r="AJ793" s="219"/>
      <c r="AK793" s="219"/>
      <c r="AL793" s="219"/>
      <c r="AM793" s="219"/>
      <c r="AN793" s="219"/>
      <c r="AO793" s="219"/>
      <c r="AP793" s="219"/>
      <c r="AQ793" s="219"/>
      <c r="AR793" s="219"/>
      <c r="AS793" s="219"/>
      <c r="AT793" s="219"/>
      <c r="AU793" s="219"/>
      <c r="AV793" s="219"/>
      <c r="AW793" s="219"/>
      <c r="AX793" s="219"/>
      <c r="AY793" s="219"/>
      <c r="AZ793" s="219"/>
      <c r="BA793" s="219"/>
      <c r="BB793" s="219"/>
      <c r="BC793" s="219"/>
      <c r="BD793" s="219"/>
      <c r="BE793" s="219"/>
      <c r="BF793" s="219"/>
      <c r="BG793" s="219"/>
      <c r="BH793" s="219"/>
      <c r="BI793" s="219"/>
      <c r="BJ793" s="219"/>
      <c r="BK793" s="219"/>
      <c r="BL793" s="219"/>
      <c r="BM793" s="219"/>
      <c r="BN793" s="219"/>
      <c r="BO793" s="219"/>
      <c r="BP793" s="219"/>
      <c r="BQ793" s="219"/>
      <c r="BR793" s="219"/>
      <c r="BS793" s="219"/>
      <c r="BT793" s="219"/>
      <c r="BU793" s="219"/>
      <c r="BV793" s="219"/>
      <c r="BW793" s="219"/>
    </row>
    <row r="794" spans="1:75" s="47" customFormat="1" x14ac:dyDescent="0.2">
      <c r="A794" s="208"/>
      <c r="C794" s="210"/>
      <c r="Z794" s="209"/>
      <c r="AA794" s="207"/>
      <c r="AC794" s="219"/>
      <c r="AD794" s="219"/>
      <c r="AE794" s="219"/>
      <c r="AF794" s="219"/>
      <c r="AG794" s="219"/>
      <c r="AH794" s="219"/>
      <c r="AI794" s="219"/>
      <c r="AJ794" s="219"/>
      <c r="AK794" s="219"/>
      <c r="AL794" s="219"/>
      <c r="AM794" s="219"/>
      <c r="AN794" s="219"/>
      <c r="AO794" s="219"/>
      <c r="AP794" s="219"/>
      <c r="AQ794" s="219"/>
      <c r="AR794" s="219"/>
      <c r="AS794" s="219"/>
      <c r="AT794" s="219"/>
      <c r="AU794" s="219"/>
      <c r="AV794" s="219"/>
      <c r="AW794" s="219"/>
      <c r="AX794" s="219"/>
      <c r="AY794" s="219"/>
      <c r="AZ794" s="219"/>
      <c r="BA794" s="219"/>
      <c r="BB794" s="219"/>
      <c r="BC794" s="219"/>
      <c r="BD794" s="219"/>
      <c r="BE794" s="219"/>
      <c r="BF794" s="219"/>
      <c r="BG794" s="219"/>
      <c r="BH794" s="219"/>
      <c r="BI794" s="219"/>
      <c r="BJ794" s="219"/>
      <c r="BK794" s="219"/>
      <c r="BL794" s="219"/>
      <c r="BM794" s="219"/>
      <c r="BN794" s="219"/>
      <c r="BO794" s="219"/>
      <c r="BP794" s="219"/>
      <c r="BQ794" s="219"/>
      <c r="BR794" s="219"/>
      <c r="BS794" s="219"/>
      <c r="BT794" s="219"/>
      <c r="BU794" s="219"/>
      <c r="BV794" s="219"/>
      <c r="BW794" s="219"/>
    </row>
    <row r="795" spans="1:75" s="47" customFormat="1" x14ac:dyDescent="0.2">
      <c r="A795" s="208"/>
      <c r="C795" s="210"/>
      <c r="Z795" s="209"/>
      <c r="AA795" s="207"/>
      <c r="AC795" s="219"/>
      <c r="AD795" s="219"/>
      <c r="AE795" s="219"/>
      <c r="AF795" s="219"/>
      <c r="AG795" s="219"/>
      <c r="AH795" s="219"/>
      <c r="AI795" s="219"/>
      <c r="AJ795" s="219"/>
      <c r="AK795" s="219"/>
      <c r="AL795" s="219"/>
      <c r="AM795" s="219"/>
      <c r="AN795" s="219"/>
      <c r="AO795" s="219"/>
      <c r="AP795" s="219"/>
      <c r="AQ795" s="219"/>
      <c r="AR795" s="219"/>
      <c r="AS795" s="219"/>
      <c r="AT795" s="219"/>
      <c r="AU795" s="219"/>
      <c r="AV795" s="219"/>
      <c r="AW795" s="219"/>
      <c r="AX795" s="219"/>
      <c r="AY795" s="219"/>
      <c r="AZ795" s="219"/>
      <c r="BA795" s="219"/>
      <c r="BB795" s="219"/>
      <c r="BC795" s="219"/>
      <c r="BD795" s="219"/>
      <c r="BE795" s="219"/>
      <c r="BF795" s="219"/>
      <c r="BG795" s="219"/>
      <c r="BH795" s="219"/>
      <c r="BI795" s="219"/>
      <c r="BJ795" s="219"/>
      <c r="BK795" s="219"/>
      <c r="BL795" s="219"/>
      <c r="BM795" s="219"/>
      <c r="BN795" s="219"/>
      <c r="BO795" s="219"/>
      <c r="BP795" s="219"/>
      <c r="BQ795" s="219"/>
      <c r="BR795" s="219"/>
      <c r="BS795" s="219"/>
      <c r="BT795" s="219"/>
      <c r="BU795" s="219"/>
      <c r="BV795" s="219"/>
      <c r="BW795" s="219"/>
    </row>
    <row r="796" spans="1:75" s="47" customFormat="1" x14ac:dyDescent="0.2">
      <c r="A796" s="208"/>
      <c r="C796" s="210"/>
      <c r="Z796" s="209"/>
      <c r="AA796" s="207"/>
      <c r="AC796" s="219"/>
      <c r="AD796" s="219"/>
      <c r="AE796" s="219"/>
      <c r="AF796" s="219"/>
      <c r="AG796" s="219"/>
      <c r="AH796" s="219"/>
      <c r="AI796" s="219"/>
      <c r="AJ796" s="219"/>
      <c r="AK796" s="219"/>
      <c r="AL796" s="219"/>
      <c r="AM796" s="219"/>
      <c r="AN796" s="219"/>
      <c r="AO796" s="219"/>
      <c r="AP796" s="219"/>
      <c r="AQ796" s="219"/>
      <c r="AR796" s="219"/>
      <c r="AS796" s="219"/>
      <c r="AT796" s="219"/>
      <c r="AU796" s="219"/>
      <c r="AV796" s="219"/>
      <c r="AW796" s="219"/>
      <c r="AX796" s="219"/>
      <c r="AY796" s="219"/>
      <c r="AZ796" s="219"/>
      <c r="BA796" s="219"/>
      <c r="BB796" s="219"/>
      <c r="BC796" s="219"/>
      <c r="BD796" s="219"/>
      <c r="BE796" s="219"/>
      <c r="BF796" s="219"/>
      <c r="BG796" s="219"/>
      <c r="BH796" s="219"/>
      <c r="BI796" s="219"/>
      <c r="BJ796" s="219"/>
      <c r="BK796" s="219"/>
      <c r="BL796" s="219"/>
      <c r="BM796" s="219"/>
      <c r="BN796" s="219"/>
      <c r="BO796" s="219"/>
      <c r="BP796" s="219"/>
      <c r="BQ796" s="219"/>
      <c r="BR796" s="219"/>
      <c r="BS796" s="219"/>
      <c r="BT796" s="219"/>
      <c r="BU796" s="219"/>
      <c r="BV796" s="219"/>
      <c r="BW796" s="219"/>
    </row>
    <row r="797" spans="1:75" s="47" customFormat="1" x14ac:dyDescent="0.2">
      <c r="A797" s="208"/>
      <c r="C797" s="210"/>
      <c r="Z797" s="209"/>
      <c r="AA797" s="207"/>
      <c r="AC797" s="219"/>
      <c r="AD797" s="219"/>
      <c r="AE797" s="219"/>
      <c r="AF797" s="219"/>
      <c r="AG797" s="219"/>
      <c r="AH797" s="219"/>
      <c r="AI797" s="219"/>
      <c r="AJ797" s="219"/>
      <c r="AK797" s="219"/>
      <c r="AL797" s="219"/>
      <c r="AM797" s="219"/>
      <c r="AN797" s="219"/>
      <c r="AO797" s="219"/>
      <c r="AP797" s="219"/>
      <c r="AQ797" s="219"/>
      <c r="AR797" s="219"/>
      <c r="AS797" s="219"/>
      <c r="AT797" s="219"/>
      <c r="AU797" s="219"/>
      <c r="AV797" s="219"/>
      <c r="AW797" s="219"/>
      <c r="AX797" s="219"/>
      <c r="AY797" s="219"/>
      <c r="AZ797" s="219"/>
      <c r="BA797" s="219"/>
      <c r="BB797" s="219"/>
      <c r="BC797" s="219"/>
      <c r="BD797" s="219"/>
      <c r="BE797" s="219"/>
      <c r="BF797" s="219"/>
      <c r="BG797" s="219"/>
      <c r="BH797" s="219"/>
      <c r="BI797" s="219"/>
      <c r="BJ797" s="219"/>
      <c r="BK797" s="219"/>
      <c r="BL797" s="219"/>
      <c r="BM797" s="219"/>
      <c r="BN797" s="219"/>
      <c r="BO797" s="219"/>
      <c r="BP797" s="219"/>
      <c r="BQ797" s="219"/>
      <c r="BR797" s="219"/>
      <c r="BS797" s="219"/>
      <c r="BT797" s="219"/>
      <c r="BU797" s="219"/>
      <c r="BV797" s="219"/>
      <c r="BW797" s="219"/>
    </row>
    <row r="798" spans="1:75" s="47" customFormat="1" x14ac:dyDescent="0.2">
      <c r="A798" s="208"/>
      <c r="C798" s="210"/>
      <c r="Z798" s="209"/>
      <c r="AA798" s="207"/>
      <c r="AC798" s="219"/>
      <c r="AD798" s="219"/>
      <c r="AE798" s="219"/>
      <c r="AF798" s="219"/>
      <c r="AG798" s="219"/>
      <c r="AH798" s="219"/>
      <c r="AI798" s="219"/>
      <c r="AJ798" s="219"/>
      <c r="AK798" s="219"/>
      <c r="AL798" s="219"/>
      <c r="AM798" s="219"/>
      <c r="AN798" s="219"/>
      <c r="AO798" s="219"/>
      <c r="AP798" s="219"/>
      <c r="AQ798" s="219"/>
      <c r="AR798" s="219"/>
      <c r="AS798" s="219"/>
      <c r="AT798" s="219"/>
      <c r="AU798" s="219"/>
      <c r="AV798" s="219"/>
      <c r="AW798" s="219"/>
      <c r="AX798" s="219"/>
      <c r="AY798" s="219"/>
      <c r="AZ798" s="219"/>
      <c r="BA798" s="219"/>
      <c r="BB798" s="219"/>
      <c r="BC798" s="219"/>
      <c r="BD798" s="219"/>
      <c r="BE798" s="219"/>
      <c r="BF798" s="219"/>
      <c r="BG798" s="219"/>
      <c r="BH798" s="219"/>
      <c r="BI798" s="219"/>
      <c r="BJ798" s="219"/>
      <c r="BK798" s="219"/>
      <c r="BL798" s="219"/>
      <c r="BM798" s="219"/>
      <c r="BN798" s="219"/>
      <c r="BO798" s="219"/>
      <c r="BP798" s="219"/>
      <c r="BQ798" s="219"/>
      <c r="BR798" s="219"/>
      <c r="BS798" s="219"/>
      <c r="BT798" s="219"/>
      <c r="BU798" s="219"/>
      <c r="BV798" s="219"/>
      <c r="BW798" s="219"/>
    </row>
    <row r="799" spans="1:75" s="47" customFormat="1" x14ac:dyDescent="0.2">
      <c r="A799" s="208"/>
      <c r="C799" s="210"/>
      <c r="Z799" s="209"/>
      <c r="AA799" s="207"/>
      <c r="AC799" s="219"/>
      <c r="AD799" s="219"/>
      <c r="AE799" s="219"/>
      <c r="AF799" s="219"/>
      <c r="AG799" s="219"/>
      <c r="AH799" s="219"/>
      <c r="AI799" s="219"/>
      <c r="AJ799" s="219"/>
      <c r="AK799" s="219"/>
      <c r="AL799" s="219"/>
      <c r="AM799" s="219"/>
      <c r="AN799" s="219"/>
      <c r="AO799" s="219"/>
      <c r="AP799" s="219"/>
      <c r="AQ799" s="219"/>
      <c r="AR799" s="219"/>
      <c r="AS799" s="219"/>
      <c r="AT799" s="219"/>
      <c r="AU799" s="219"/>
      <c r="AV799" s="219"/>
      <c r="AW799" s="219"/>
      <c r="AX799" s="219"/>
      <c r="AY799" s="219"/>
      <c r="AZ799" s="219"/>
      <c r="BA799" s="219"/>
      <c r="BB799" s="219"/>
      <c r="BC799" s="219"/>
      <c r="BD799" s="219"/>
      <c r="BE799" s="219"/>
      <c r="BF799" s="219"/>
      <c r="BG799" s="219"/>
      <c r="BH799" s="219"/>
      <c r="BI799" s="219"/>
      <c r="BJ799" s="219"/>
      <c r="BK799" s="219"/>
      <c r="BL799" s="219"/>
      <c r="BM799" s="219"/>
      <c r="BN799" s="219"/>
      <c r="BO799" s="219"/>
      <c r="BP799" s="219"/>
      <c r="BQ799" s="219"/>
      <c r="BR799" s="219"/>
      <c r="BS799" s="219"/>
      <c r="BT799" s="219"/>
      <c r="BU799" s="219"/>
      <c r="BV799" s="219"/>
      <c r="BW799" s="219"/>
    </row>
    <row r="800" spans="1:75" s="47" customFormat="1" x14ac:dyDescent="0.2">
      <c r="A800" s="208"/>
      <c r="C800" s="210"/>
      <c r="Z800" s="209"/>
      <c r="AA800" s="207"/>
      <c r="AC800" s="219"/>
      <c r="AD800" s="219"/>
      <c r="AE800" s="219"/>
      <c r="AF800" s="219"/>
      <c r="AG800" s="219"/>
      <c r="AH800" s="219"/>
      <c r="AI800" s="219"/>
      <c r="AJ800" s="219"/>
      <c r="AK800" s="219"/>
      <c r="AL800" s="219"/>
      <c r="AM800" s="219"/>
      <c r="AN800" s="219"/>
      <c r="AO800" s="219"/>
      <c r="AP800" s="219"/>
      <c r="AQ800" s="219"/>
      <c r="AR800" s="219"/>
      <c r="AS800" s="219"/>
      <c r="AT800" s="219"/>
      <c r="AU800" s="219"/>
      <c r="AV800" s="219"/>
      <c r="AW800" s="219"/>
      <c r="AX800" s="219"/>
      <c r="AY800" s="219"/>
      <c r="AZ800" s="219"/>
      <c r="BA800" s="219"/>
      <c r="BB800" s="219"/>
      <c r="BC800" s="219"/>
      <c r="BD800" s="219"/>
      <c r="BE800" s="219"/>
      <c r="BF800" s="219"/>
      <c r="BG800" s="219"/>
      <c r="BH800" s="219"/>
      <c r="BI800" s="219"/>
      <c r="BJ800" s="219"/>
      <c r="BK800" s="219"/>
      <c r="BL800" s="219"/>
      <c r="BM800" s="219"/>
      <c r="BN800" s="219"/>
      <c r="BO800" s="219"/>
      <c r="BP800" s="219"/>
      <c r="BQ800" s="219"/>
      <c r="BR800" s="219"/>
      <c r="BS800" s="219"/>
      <c r="BT800" s="219"/>
      <c r="BU800" s="219"/>
      <c r="BV800" s="219"/>
      <c r="BW800" s="219"/>
    </row>
    <row r="801" spans="1:75" s="47" customFormat="1" x14ac:dyDescent="0.2">
      <c r="A801" s="208"/>
      <c r="C801" s="210"/>
      <c r="Z801" s="209"/>
      <c r="AA801" s="207"/>
      <c r="AC801" s="219"/>
      <c r="AD801" s="219"/>
      <c r="AE801" s="219"/>
      <c r="AF801" s="219"/>
      <c r="AG801" s="219"/>
      <c r="AH801" s="219"/>
      <c r="AI801" s="219"/>
      <c r="AJ801" s="219"/>
      <c r="AK801" s="219"/>
      <c r="AL801" s="219"/>
      <c r="AM801" s="219"/>
      <c r="AN801" s="219"/>
      <c r="AO801" s="219"/>
      <c r="AP801" s="219"/>
      <c r="AQ801" s="219"/>
      <c r="AR801" s="219"/>
      <c r="AS801" s="219"/>
      <c r="AT801" s="219"/>
      <c r="AU801" s="219"/>
      <c r="AV801" s="219"/>
      <c r="AW801" s="219"/>
      <c r="AX801" s="219"/>
      <c r="AY801" s="219"/>
      <c r="AZ801" s="219"/>
      <c r="BA801" s="219"/>
      <c r="BB801" s="219"/>
      <c r="BC801" s="219"/>
      <c r="BD801" s="219"/>
      <c r="BE801" s="219"/>
      <c r="BF801" s="219"/>
      <c r="BG801" s="219"/>
      <c r="BH801" s="219"/>
      <c r="BI801" s="219"/>
      <c r="BJ801" s="219"/>
      <c r="BK801" s="219"/>
      <c r="BL801" s="219"/>
      <c r="BM801" s="219"/>
      <c r="BN801" s="219"/>
      <c r="BO801" s="219"/>
      <c r="BP801" s="219"/>
      <c r="BQ801" s="219"/>
      <c r="BR801" s="219"/>
      <c r="BS801" s="219"/>
      <c r="BT801" s="219"/>
      <c r="BU801" s="219"/>
      <c r="BV801" s="219"/>
      <c r="BW801" s="219"/>
    </row>
    <row r="802" spans="1:75" s="47" customFormat="1" x14ac:dyDescent="0.2">
      <c r="A802" s="208"/>
      <c r="C802" s="210"/>
      <c r="Z802" s="209"/>
      <c r="AA802" s="207"/>
      <c r="AC802" s="219"/>
      <c r="AD802" s="219"/>
      <c r="AE802" s="219"/>
      <c r="AF802" s="219"/>
      <c r="AG802" s="219"/>
      <c r="AH802" s="219"/>
      <c r="AI802" s="219"/>
      <c r="AJ802" s="219"/>
      <c r="AK802" s="219"/>
      <c r="AL802" s="219"/>
      <c r="AM802" s="219"/>
      <c r="AN802" s="219"/>
      <c r="AO802" s="219"/>
      <c r="AP802" s="219"/>
      <c r="AQ802" s="219"/>
      <c r="AR802" s="219"/>
      <c r="AS802" s="219"/>
      <c r="AT802" s="219"/>
      <c r="AU802" s="219"/>
      <c r="AV802" s="219"/>
      <c r="AW802" s="219"/>
      <c r="AX802" s="219"/>
      <c r="AY802" s="219"/>
      <c r="AZ802" s="219"/>
      <c r="BA802" s="219"/>
      <c r="BB802" s="219"/>
      <c r="BC802" s="219"/>
      <c r="BD802" s="219"/>
      <c r="BE802" s="219"/>
      <c r="BF802" s="219"/>
      <c r="BG802" s="219"/>
      <c r="BH802" s="219"/>
      <c r="BI802" s="219"/>
      <c r="BJ802" s="219"/>
      <c r="BK802" s="219"/>
      <c r="BL802" s="219"/>
      <c r="BM802" s="219"/>
      <c r="BN802" s="219"/>
      <c r="BO802" s="219"/>
      <c r="BP802" s="219"/>
      <c r="BQ802" s="219"/>
      <c r="BR802" s="219"/>
      <c r="BS802" s="219"/>
      <c r="BT802" s="219"/>
      <c r="BU802" s="219"/>
      <c r="BV802" s="219"/>
      <c r="BW802" s="219"/>
    </row>
    <row r="803" spans="1:75" s="47" customFormat="1" x14ac:dyDescent="0.2">
      <c r="A803" s="208"/>
      <c r="C803" s="210"/>
      <c r="Z803" s="209"/>
      <c r="AA803" s="207"/>
      <c r="AC803" s="219"/>
      <c r="AD803" s="219"/>
      <c r="AE803" s="219"/>
      <c r="AF803" s="219"/>
      <c r="AG803" s="219"/>
      <c r="AH803" s="219"/>
      <c r="AI803" s="219"/>
      <c r="AJ803" s="219"/>
      <c r="AK803" s="219"/>
      <c r="AL803" s="219"/>
      <c r="AM803" s="219"/>
      <c r="AN803" s="219"/>
      <c r="AO803" s="219"/>
      <c r="AP803" s="219"/>
      <c r="AQ803" s="219"/>
      <c r="AR803" s="219"/>
      <c r="AS803" s="219"/>
      <c r="AT803" s="219"/>
      <c r="AU803" s="219"/>
      <c r="AV803" s="219"/>
      <c r="AW803" s="219"/>
      <c r="AX803" s="219"/>
      <c r="AY803" s="219"/>
      <c r="AZ803" s="219"/>
      <c r="BA803" s="219"/>
      <c r="BB803" s="219"/>
      <c r="BC803" s="219"/>
      <c r="BD803" s="219"/>
      <c r="BE803" s="219"/>
      <c r="BF803" s="219"/>
      <c r="BG803" s="219"/>
      <c r="BH803" s="219"/>
      <c r="BI803" s="219"/>
      <c r="BJ803" s="219"/>
      <c r="BK803" s="219"/>
      <c r="BL803" s="219"/>
      <c r="BM803" s="219"/>
      <c r="BN803" s="219"/>
      <c r="BO803" s="219"/>
      <c r="BP803" s="219"/>
      <c r="BQ803" s="219"/>
      <c r="BR803" s="219"/>
      <c r="BS803" s="219"/>
      <c r="BT803" s="219"/>
      <c r="BU803" s="219"/>
      <c r="BV803" s="219"/>
      <c r="BW803" s="219"/>
    </row>
    <row r="804" spans="1:75" x14ac:dyDescent="0.2">
      <c r="B804" s="2"/>
    </row>
    <row r="805" spans="1:75" x14ac:dyDescent="0.2">
      <c r="B805" s="2"/>
    </row>
    <row r="806" spans="1:75" x14ac:dyDescent="0.2">
      <c r="B806" s="2"/>
    </row>
    <row r="807" spans="1:75" x14ac:dyDescent="0.2">
      <c r="B807" s="2"/>
    </row>
    <row r="808" spans="1:75" x14ac:dyDescent="0.2">
      <c r="B808" s="2"/>
    </row>
    <row r="809" spans="1:75" x14ac:dyDescent="0.2">
      <c r="B809" s="2"/>
    </row>
    <row r="810" spans="1:75" x14ac:dyDescent="0.2">
      <c r="B810" s="2"/>
    </row>
    <row r="811" spans="1:75" x14ac:dyDescent="0.2">
      <c r="B811" s="2"/>
    </row>
    <row r="812" spans="1:75" x14ac:dyDescent="0.2">
      <c r="B812" s="2"/>
    </row>
    <row r="813" spans="1:75" x14ac:dyDescent="0.2">
      <c r="B813" s="2"/>
    </row>
    <row r="814" spans="1:75" x14ac:dyDescent="0.2">
      <c r="B814" s="2"/>
    </row>
    <row r="815" spans="1:75" x14ac:dyDescent="0.2">
      <c r="B815" s="2"/>
    </row>
    <row r="816" spans="1:75" x14ac:dyDescent="0.2">
      <c r="B816" s="2"/>
    </row>
    <row r="817" spans="2:2" x14ac:dyDescent="0.2">
      <c r="B817" s="2"/>
    </row>
    <row r="818" spans="2:2" x14ac:dyDescent="0.2">
      <c r="B818" s="2"/>
    </row>
    <row r="819" spans="2:2" x14ac:dyDescent="0.2">
      <c r="B819" s="2"/>
    </row>
    <row r="820" spans="2:2" x14ac:dyDescent="0.2">
      <c r="B820" s="2"/>
    </row>
    <row r="821" spans="2:2" x14ac:dyDescent="0.2">
      <c r="B821" s="2"/>
    </row>
    <row r="822" spans="2:2" x14ac:dyDescent="0.2">
      <c r="B822" s="2"/>
    </row>
    <row r="823" spans="2:2" x14ac:dyDescent="0.2">
      <c r="B823" s="2"/>
    </row>
    <row r="824" spans="2:2" x14ac:dyDescent="0.2">
      <c r="B824" s="2"/>
    </row>
    <row r="825" spans="2:2" x14ac:dyDescent="0.2">
      <c r="B825" s="2"/>
    </row>
    <row r="826" spans="2:2" x14ac:dyDescent="0.2">
      <c r="B826" s="2"/>
    </row>
    <row r="827" spans="2:2" x14ac:dyDescent="0.2">
      <c r="B827" s="2"/>
    </row>
    <row r="828" spans="2:2" x14ac:dyDescent="0.2">
      <c r="B828" s="2"/>
    </row>
    <row r="829" spans="2:2" x14ac:dyDescent="0.2">
      <c r="B829" s="2"/>
    </row>
    <row r="830" spans="2:2" x14ac:dyDescent="0.2">
      <c r="B830" s="2"/>
    </row>
    <row r="831" spans="2:2" x14ac:dyDescent="0.2">
      <c r="B831" s="2"/>
    </row>
    <row r="832" spans="2:2" x14ac:dyDescent="0.2">
      <c r="B832" s="2"/>
    </row>
    <row r="833" spans="2:2" x14ac:dyDescent="0.2">
      <c r="B833" s="2"/>
    </row>
    <row r="834" spans="2:2" x14ac:dyDescent="0.2">
      <c r="B834" s="2"/>
    </row>
    <row r="835" spans="2:2" x14ac:dyDescent="0.2">
      <c r="B835" s="2"/>
    </row>
    <row r="836" spans="2:2" x14ac:dyDescent="0.2">
      <c r="B836" s="2"/>
    </row>
    <row r="837" spans="2:2" x14ac:dyDescent="0.2">
      <c r="B837" s="2"/>
    </row>
    <row r="838" spans="2:2" x14ac:dyDescent="0.2">
      <c r="B838" s="2"/>
    </row>
    <row r="839" spans="2:2" x14ac:dyDescent="0.2">
      <c r="B839" s="2"/>
    </row>
    <row r="840" spans="2:2" x14ac:dyDescent="0.2">
      <c r="B840" s="2"/>
    </row>
    <row r="841" spans="2:2" x14ac:dyDescent="0.2">
      <c r="B841" s="2"/>
    </row>
    <row r="842" spans="2:2" x14ac:dyDescent="0.2">
      <c r="B842" s="2"/>
    </row>
    <row r="843" spans="2:2" x14ac:dyDescent="0.2">
      <c r="B843" s="2"/>
    </row>
    <row r="844" spans="2:2" x14ac:dyDescent="0.2">
      <c r="B844" s="2"/>
    </row>
    <row r="845" spans="2:2" x14ac:dyDescent="0.2">
      <c r="B845" s="2"/>
    </row>
    <row r="846" spans="2:2" x14ac:dyDescent="0.2">
      <c r="B846" s="2"/>
    </row>
    <row r="847" spans="2:2" x14ac:dyDescent="0.2">
      <c r="B847" s="2"/>
    </row>
    <row r="848" spans="2:2" x14ac:dyDescent="0.2">
      <c r="B848" s="2"/>
    </row>
    <row r="849" spans="2:2" x14ac:dyDescent="0.2">
      <c r="B849" s="2"/>
    </row>
    <row r="850" spans="2:2" x14ac:dyDescent="0.2">
      <c r="B850" s="2"/>
    </row>
    <row r="851" spans="2:2" x14ac:dyDescent="0.2">
      <c r="B851" s="2"/>
    </row>
    <row r="852" spans="2:2" x14ac:dyDescent="0.2">
      <c r="B852" s="2"/>
    </row>
    <row r="853" spans="2:2" x14ac:dyDescent="0.2">
      <c r="B853" s="2"/>
    </row>
    <row r="854" spans="2:2" x14ac:dyDescent="0.2">
      <c r="B854" s="2"/>
    </row>
    <row r="855" spans="2:2" x14ac:dyDescent="0.2">
      <c r="B855" s="2"/>
    </row>
    <row r="856" spans="2:2" x14ac:dyDescent="0.2">
      <c r="B856" s="2"/>
    </row>
    <row r="857" spans="2:2" x14ac:dyDescent="0.2">
      <c r="B857" s="2"/>
    </row>
    <row r="858" spans="2:2" x14ac:dyDescent="0.2">
      <c r="B858" s="2"/>
    </row>
    <row r="859" spans="2:2" x14ac:dyDescent="0.2">
      <c r="B859" s="2"/>
    </row>
    <row r="860" spans="2:2" x14ac:dyDescent="0.2">
      <c r="B860" s="2"/>
    </row>
    <row r="861" spans="2:2" x14ac:dyDescent="0.2">
      <c r="B861" s="2"/>
    </row>
    <row r="862" spans="2:2" x14ac:dyDescent="0.2">
      <c r="B862" s="2"/>
    </row>
    <row r="863" spans="2:2" x14ac:dyDescent="0.2">
      <c r="B863" s="2"/>
    </row>
    <row r="864" spans="2:2" x14ac:dyDescent="0.2">
      <c r="B864" s="2"/>
    </row>
    <row r="865" spans="2:2" x14ac:dyDescent="0.2">
      <c r="B865" s="2"/>
    </row>
    <row r="866" spans="2:2" x14ac:dyDescent="0.2">
      <c r="B866" s="2"/>
    </row>
    <row r="867" spans="2:2" x14ac:dyDescent="0.2">
      <c r="B867" s="2"/>
    </row>
    <row r="868" spans="2:2" x14ac:dyDescent="0.2">
      <c r="B868" s="2"/>
    </row>
    <row r="869" spans="2:2" x14ac:dyDescent="0.2">
      <c r="B869" s="2"/>
    </row>
    <row r="870" spans="2:2" x14ac:dyDescent="0.2">
      <c r="B870" s="2"/>
    </row>
    <row r="871" spans="2:2" x14ac:dyDescent="0.2">
      <c r="B871" s="2"/>
    </row>
    <row r="872" spans="2:2" x14ac:dyDescent="0.2">
      <c r="B872" s="2"/>
    </row>
    <row r="873" spans="2:2" x14ac:dyDescent="0.2">
      <c r="B873" s="2"/>
    </row>
    <row r="874" spans="2:2" x14ac:dyDescent="0.2">
      <c r="B874" s="2"/>
    </row>
    <row r="875" spans="2:2" x14ac:dyDescent="0.2">
      <c r="B875" s="2"/>
    </row>
    <row r="876" spans="2:2" x14ac:dyDescent="0.2">
      <c r="B876" s="2"/>
    </row>
    <row r="877" spans="2:2" x14ac:dyDescent="0.2">
      <c r="B877" s="2"/>
    </row>
    <row r="878" spans="2:2" x14ac:dyDescent="0.2">
      <c r="B878" s="2"/>
    </row>
    <row r="879" spans="2:2" x14ac:dyDescent="0.2">
      <c r="B879" s="2"/>
    </row>
    <row r="880" spans="2:2" x14ac:dyDescent="0.2">
      <c r="B880" s="2"/>
    </row>
    <row r="881" spans="2:2" x14ac:dyDescent="0.2">
      <c r="B881" s="2"/>
    </row>
    <row r="882" spans="2:2" x14ac:dyDescent="0.2">
      <c r="B882" s="2"/>
    </row>
    <row r="883" spans="2:2" x14ac:dyDescent="0.2">
      <c r="B883" s="2"/>
    </row>
    <row r="884" spans="2:2" x14ac:dyDescent="0.2">
      <c r="B884" s="2"/>
    </row>
    <row r="885" spans="2:2" x14ac:dyDescent="0.2">
      <c r="B885" s="2"/>
    </row>
    <row r="886" spans="2:2" x14ac:dyDescent="0.2">
      <c r="B886" s="2"/>
    </row>
    <row r="887" spans="2:2" x14ac:dyDescent="0.2">
      <c r="B887" s="2"/>
    </row>
    <row r="888" spans="2:2" x14ac:dyDescent="0.2">
      <c r="B888" s="2"/>
    </row>
    <row r="889" spans="2:2" x14ac:dyDescent="0.2">
      <c r="B889" s="2"/>
    </row>
    <row r="890" spans="2:2" x14ac:dyDescent="0.2">
      <c r="B890" s="2"/>
    </row>
    <row r="891" spans="2:2" x14ac:dyDescent="0.2">
      <c r="B891" s="2"/>
    </row>
    <row r="892" spans="2:2" x14ac:dyDescent="0.2">
      <c r="B892" s="2"/>
    </row>
    <row r="893" spans="2:2" x14ac:dyDescent="0.2">
      <c r="B893" s="2"/>
    </row>
    <row r="894" spans="2:2" x14ac:dyDescent="0.2">
      <c r="B894" s="2"/>
    </row>
    <row r="895" spans="2:2" x14ac:dyDescent="0.2">
      <c r="B895" s="2"/>
    </row>
    <row r="896" spans="2:2" x14ac:dyDescent="0.2">
      <c r="B896" s="2"/>
    </row>
    <row r="897" spans="2:2" x14ac:dyDescent="0.2">
      <c r="B897" s="2"/>
    </row>
    <row r="898" spans="2:2" x14ac:dyDescent="0.2">
      <c r="B898" s="2"/>
    </row>
    <row r="899" spans="2:2" x14ac:dyDescent="0.2">
      <c r="B899" s="2"/>
    </row>
    <row r="900" spans="2:2" x14ac:dyDescent="0.2">
      <c r="B900" s="2"/>
    </row>
    <row r="901" spans="2:2" x14ac:dyDescent="0.2">
      <c r="B901" s="2"/>
    </row>
    <row r="902" spans="2:2" x14ac:dyDescent="0.2">
      <c r="B902" s="2"/>
    </row>
    <row r="903" spans="2:2" x14ac:dyDescent="0.2">
      <c r="B903" s="2"/>
    </row>
    <row r="904" spans="2:2" x14ac:dyDescent="0.2">
      <c r="B904" s="2"/>
    </row>
    <row r="905" spans="2:2" x14ac:dyDescent="0.2">
      <c r="B905" s="2"/>
    </row>
    <row r="906" spans="2:2" x14ac:dyDescent="0.2">
      <c r="B906" s="2"/>
    </row>
    <row r="907" spans="2:2" x14ac:dyDescent="0.2">
      <c r="B907" s="2"/>
    </row>
    <row r="908" spans="2:2" x14ac:dyDescent="0.2">
      <c r="B908" s="2"/>
    </row>
    <row r="909" spans="2:2" x14ac:dyDescent="0.2">
      <c r="B909" s="2"/>
    </row>
    <row r="910" spans="2:2" x14ac:dyDescent="0.2">
      <c r="B910" s="2"/>
    </row>
    <row r="911" spans="2:2" x14ac:dyDescent="0.2">
      <c r="B911" s="2"/>
    </row>
    <row r="912" spans="2:2" x14ac:dyDescent="0.2">
      <c r="B912" s="2"/>
    </row>
    <row r="913" spans="2:2" x14ac:dyDescent="0.2">
      <c r="B913" s="2"/>
    </row>
    <row r="914" spans="2:2" x14ac:dyDescent="0.2">
      <c r="B914" s="2"/>
    </row>
    <row r="915" spans="2:2" x14ac:dyDescent="0.2">
      <c r="B915" s="2"/>
    </row>
    <row r="916" spans="2:2" x14ac:dyDescent="0.2">
      <c r="B916" s="2"/>
    </row>
    <row r="917" spans="2:2" x14ac:dyDescent="0.2">
      <c r="B917" s="2"/>
    </row>
    <row r="918" spans="2:2" x14ac:dyDescent="0.2">
      <c r="B918" s="2"/>
    </row>
    <row r="919" spans="2:2" x14ac:dyDescent="0.2">
      <c r="B919" s="2"/>
    </row>
    <row r="920" spans="2:2" x14ac:dyDescent="0.2">
      <c r="B920" s="2"/>
    </row>
    <row r="921" spans="2:2" x14ac:dyDescent="0.2">
      <c r="B921" s="2"/>
    </row>
    <row r="922" spans="2:2" x14ac:dyDescent="0.2">
      <c r="B922" s="2"/>
    </row>
    <row r="923" spans="2:2" x14ac:dyDescent="0.2">
      <c r="B923" s="2"/>
    </row>
    <row r="924" spans="2:2" x14ac:dyDescent="0.2">
      <c r="B924" s="2"/>
    </row>
    <row r="925" spans="2:2" x14ac:dyDescent="0.2">
      <c r="B925" s="2"/>
    </row>
    <row r="926" spans="2:2" x14ac:dyDescent="0.2">
      <c r="B926" s="2"/>
    </row>
    <row r="927" spans="2:2" x14ac:dyDescent="0.2">
      <c r="B927" s="2"/>
    </row>
    <row r="928" spans="2:2" x14ac:dyDescent="0.2">
      <c r="B928" s="2"/>
    </row>
    <row r="929" spans="2:2" x14ac:dyDescent="0.2">
      <c r="B929" s="2"/>
    </row>
    <row r="930" spans="2:2" x14ac:dyDescent="0.2">
      <c r="B930" s="2"/>
    </row>
    <row r="931" spans="2:2" x14ac:dyDescent="0.2">
      <c r="B931" s="2"/>
    </row>
    <row r="932" spans="2:2" x14ac:dyDescent="0.2">
      <c r="B932" s="2"/>
    </row>
    <row r="933" spans="2:2" x14ac:dyDescent="0.2">
      <c r="B933" s="2"/>
    </row>
    <row r="934" spans="2:2" x14ac:dyDescent="0.2">
      <c r="B934" s="2"/>
    </row>
    <row r="935" spans="2:2" x14ac:dyDescent="0.2">
      <c r="B935" s="2"/>
    </row>
    <row r="936" spans="2:2" x14ac:dyDescent="0.2">
      <c r="B936" s="2"/>
    </row>
    <row r="937" spans="2:2" x14ac:dyDescent="0.2">
      <c r="B937" s="2"/>
    </row>
    <row r="938" spans="2:2" x14ac:dyDescent="0.2">
      <c r="B938" s="2"/>
    </row>
    <row r="939" spans="2:2" x14ac:dyDescent="0.2">
      <c r="B939" s="2"/>
    </row>
    <row r="940" spans="2:2" x14ac:dyDescent="0.2">
      <c r="B940" s="2"/>
    </row>
    <row r="941" spans="2:2" x14ac:dyDescent="0.2">
      <c r="B941" s="2"/>
    </row>
    <row r="942" spans="2:2" x14ac:dyDescent="0.2">
      <c r="B942" s="2"/>
    </row>
    <row r="943" spans="2:2" x14ac:dyDescent="0.2">
      <c r="B943" s="2"/>
    </row>
    <row r="944" spans="2:2" x14ac:dyDescent="0.2">
      <c r="B944" s="2"/>
    </row>
    <row r="945" spans="2:2" x14ac:dyDescent="0.2">
      <c r="B945" s="2"/>
    </row>
    <row r="946" spans="2:2" x14ac:dyDescent="0.2">
      <c r="B946" s="2"/>
    </row>
    <row r="947" spans="2:2" x14ac:dyDescent="0.2">
      <c r="B947" s="2"/>
    </row>
    <row r="948" spans="2:2" x14ac:dyDescent="0.2">
      <c r="B948" s="2"/>
    </row>
    <row r="949" spans="2:2" x14ac:dyDescent="0.2">
      <c r="B949" s="2"/>
    </row>
    <row r="950" spans="2:2" x14ac:dyDescent="0.2">
      <c r="B950" s="2"/>
    </row>
    <row r="951" spans="2:2" x14ac:dyDescent="0.2">
      <c r="B951" s="2"/>
    </row>
    <row r="952" spans="2:2" x14ac:dyDescent="0.2">
      <c r="B952" s="2"/>
    </row>
    <row r="953" spans="2:2" x14ac:dyDescent="0.2">
      <c r="B953" s="2"/>
    </row>
    <row r="954" spans="2:2" x14ac:dyDescent="0.2">
      <c r="B954" s="2"/>
    </row>
    <row r="955" spans="2:2" x14ac:dyDescent="0.2">
      <c r="B955" s="2"/>
    </row>
    <row r="956" spans="2:2" x14ac:dyDescent="0.2">
      <c r="B956" s="2"/>
    </row>
    <row r="957" spans="2:2" x14ac:dyDescent="0.2">
      <c r="B957" s="2"/>
    </row>
    <row r="958" spans="2:2" x14ac:dyDescent="0.2">
      <c r="B958" s="2"/>
    </row>
    <row r="959" spans="2:2" x14ac:dyDescent="0.2">
      <c r="B959" s="2"/>
    </row>
    <row r="960" spans="2:2" x14ac:dyDescent="0.2">
      <c r="B960" s="2"/>
    </row>
    <row r="961" spans="2:2" x14ac:dyDescent="0.2">
      <c r="B961" s="2"/>
    </row>
    <row r="962" spans="2:2" x14ac:dyDescent="0.2">
      <c r="B962" s="2"/>
    </row>
    <row r="963" spans="2:2" x14ac:dyDescent="0.2">
      <c r="B963" s="2"/>
    </row>
    <row r="964" spans="2:2" x14ac:dyDescent="0.2">
      <c r="B964" s="2"/>
    </row>
    <row r="965" spans="2:2" x14ac:dyDescent="0.2">
      <c r="B965" s="2"/>
    </row>
    <row r="966" spans="2:2" x14ac:dyDescent="0.2">
      <c r="B966" s="2"/>
    </row>
    <row r="967" spans="2:2" x14ac:dyDescent="0.2">
      <c r="B967" s="2"/>
    </row>
    <row r="968" spans="2:2" x14ac:dyDescent="0.2">
      <c r="B968" s="2"/>
    </row>
    <row r="969" spans="2:2" x14ac:dyDescent="0.2">
      <c r="B969" s="2"/>
    </row>
    <row r="970" spans="2:2" x14ac:dyDescent="0.2">
      <c r="B970" s="2"/>
    </row>
    <row r="971" spans="2:2" x14ac:dyDescent="0.2">
      <c r="B971" s="2"/>
    </row>
    <row r="972" spans="2:2" x14ac:dyDescent="0.2">
      <c r="B972" s="2"/>
    </row>
    <row r="973" spans="2:2" x14ac:dyDescent="0.2">
      <c r="B973" s="2"/>
    </row>
    <row r="974" spans="2:2" x14ac:dyDescent="0.2">
      <c r="B974" s="2"/>
    </row>
    <row r="975" spans="2:2" x14ac:dyDescent="0.2">
      <c r="B975" s="2"/>
    </row>
    <row r="976" spans="2:2" x14ac:dyDescent="0.2">
      <c r="B976" s="2"/>
    </row>
    <row r="977" spans="2:2" x14ac:dyDescent="0.2">
      <c r="B977" s="2"/>
    </row>
    <row r="978" spans="2:2" x14ac:dyDescent="0.2">
      <c r="B978" s="2"/>
    </row>
    <row r="979" spans="2:2" x14ac:dyDescent="0.2">
      <c r="B979" s="2"/>
    </row>
    <row r="980" spans="2:2" x14ac:dyDescent="0.2">
      <c r="B980" s="2"/>
    </row>
    <row r="981" spans="2:2" x14ac:dyDescent="0.2">
      <c r="B981" s="2"/>
    </row>
    <row r="982" spans="2:2" x14ac:dyDescent="0.2">
      <c r="B982" s="2"/>
    </row>
    <row r="983" spans="2:2" x14ac:dyDescent="0.2">
      <c r="B983" s="2"/>
    </row>
    <row r="984" spans="2:2" x14ac:dyDescent="0.2">
      <c r="B984" s="2"/>
    </row>
    <row r="985" spans="2:2" x14ac:dyDescent="0.2">
      <c r="B985" s="2"/>
    </row>
    <row r="986" spans="2:2" x14ac:dyDescent="0.2">
      <c r="B986" s="2"/>
    </row>
    <row r="987" spans="2:2" x14ac:dyDescent="0.2">
      <c r="B987" s="2"/>
    </row>
    <row r="988" spans="2:2" x14ac:dyDescent="0.2">
      <c r="B988" s="2"/>
    </row>
    <row r="989" spans="2:2" x14ac:dyDescent="0.2">
      <c r="B989" s="2"/>
    </row>
    <row r="990" spans="2:2" x14ac:dyDescent="0.2">
      <c r="B990" s="2"/>
    </row>
    <row r="991" spans="2:2" x14ac:dyDescent="0.2">
      <c r="B991" s="2"/>
    </row>
    <row r="992" spans="2:2" x14ac:dyDescent="0.2">
      <c r="B992" s="2"/>
    </row>
    <row r="993" spans="2:2" x14ac:dyDescent="0.2">
      <c r="B993" s="2"/>
    </row>
    <row r="994" spans="2:2" x14ac:dyDescent="0.2">
      <c r="B994" s="2"/>
    </row>
    <row r="995" spans="2:2" x14ac:dyDescent="0.2">
      <c r="B995" s="2"/>
    </row>
    <row r="996" spans="2:2" x14ac:dyDescent="0.2">
      <c r="B996" s="2"/>
    </row>
    <row r="997" spans="2:2" x14ac:dyDescent="0.2">
      <c r="B997" s="2"/>
    </row>
    <row r="998" spans="2:2" x14ac:dyDescent="0.2">
      <c r="B998" s="2"/>
    </row>
    <row r="999" spans="2:2" x14ac:dyDescent="0.2">
      <c r="B999" s="2"/>
    </row>
    <row r="1000" spans="2:2" x14ac:dyDescent="0.2">
      <c r="B1000" s="2"/>
    </row>
    <row r="1001" spans="2:2" x14ac:dyDescent="0.2">
      <c r="B1001" s="2"/>
    </row>
    <row r="1002" spans="2:2" x14ac:dyDescent="0.2">
      <c r="B1002" s="2"/>
    </row>
    <row r="1003" spans="2:2" x14ac:dyDescent="0.2">
      <c r="B1003" s="2"/>
    </row>
    <row r="1004" spans="2:2" x14ac:dyDescent="0.2">
      <c r="B1004" s="2"/>
    </row>
    <row r="1005" spans="2:2" x14ac:dyDescent="0.2">
      <c r="B1005" s="2"/>
    </row>
    <row r="1006" spans="2:2" x14ac:dyDescent="0.2">
      <c r="B1006" s="2"/>
    </row>
    <row r="1007" spans="2:2" x14ac:dyDescent="0.2">
      <c r="B1007" s="2"/>
    </row>
    <row r="1008" spans="2:2" x14ac:dyDescent="0.2">
      <c r="B1008" s="2"/>
    </row>
    <row r="1009" spans="2:2" x14ac:dyDescent="0.2">
      <c r="B1009" s="2"/>
    </row>
    <row r="1010" spans="2:2" x14ac:dyDescent="0.2">
      <c r="B1010" s="2"/>
    </row>
    <row r="1011" spans="2:2" x14ac:dyDescent="0.2">
      <c r="B1011" s="2"/>
    </row>
    <row r="1012" spans="2:2" x14ac:dyDescent="0.2">
      <c r="B1012" s="2"/>
    </row>
    <row r="1013" spans="2:2" x14ac:dyDescent="0.2">
      <c r="B1013" s="2"/>
    </row>
    <row r="1014" spans="2:2" x14ac:dyDescent="0.2">
      <c r="B1014" s="2"/>
    </row>
    <row r="1015" spans="2:2" x14ac:dyDescent="0.2">
      <c r="B1015" s="2"/>
    </row>
    <row r="1016" spans="2:2" x14ac:dyDescent="0.2">
      <c r="B1016" s="2"/>
    </row>
    <row r="1017" spans="2:2" x14ac:dyDescent="0.2">
      <c r="B1017" s="2"/>
    </row>
    <row r="1018" spans="2:2" x14ac:dyDescent="0.2">
      <c r="B1018" s="2"/>
    </row>
    <row r="1019" spans="2:2" x14ac:dyDescent="0.2">
      <c r="B1019" s="2"/>
    </row>
    <row r="1020" spans="2:2" x14ac:dyDescent="0.2">
      <c r="B1020" s="2"/>
    </row>
    <row r="1021" spans="2:2" x14ac:dyDescent="0.2">
      <c r="B1021" s="2"/>
    </row>
    <row r="1022" spans="2:2" x14ac:dyDescent="0.2">
      <c r="B1022" s="2"/>
    </row>
    <row r="1023" spans="2:2" x14ac:dyDescent="0.2">
      <c r="B1023" s="2"/>
    </row>
    <row r="1024" spans="2:2" x14ac:dyDescent="0.2">
      <c r="B1024" s="2"/>
    </row>
    <row r="1025" spans="2:2" x14ac:dyDescent="0.2">
      <c r="B1025" s="2"/>
    </row>
    <row r="1026" spans="2:2" x14ac:dyDescent="0.2">
      <c r="B1026" s="2"/>
    </row>
    <row r="1027" spans="2:2" x14ac:dyDescent="0.2">
      <c r="B1027" s="2"/>
    </row>
    <row r="1028" spans="2:2" x14ac:dyDescent="0.2">
      <c r="B1028" s="2"/>
    </row>
    <row r="1029" spans="2:2" x14ac:dyDescent="0.2">
      <c r="B1029" s="2"/>
    </row>
    <row r="1030" spans="2:2" x14ac:dyDescent="0.2">
      <c r="B1030" s="2"/>
    </row>
    <row r="1031" spans="2:2" x14ac:dyDescent="0.2">
      <c r="B1031" s="2"/>
    </row>
    <row r="1032" spans="2:2" x14ac:dyDescent="0.2">
      <c r="B1032" s="2"/>
    </row>
    <row r="1033" spans="2:2" x14ac:dyDescent="0.2">
      <c r="B1033" s="2"/>
    </row>
    <row r="1034" spans="2:2" x14ac:dyDescent="0.2">
      <c r="B1034" s="2"/>
    </row>
    <row r="1035" spans="2:2" x14ac:dyDescent="0.2">
      <c r="B1035" s="2"/>
    </row>
    <row r="1036" spans="2:2" x14ac:dyDescent="0.2">
      <c r="B1036" s="2"/>
    </row>
    <row r="1037" spans="2:2" x14ac:dyDescent="0.2">
      <c r="B1037" s="2"/>
    </row>
    <row r="1038" spans="2:2" x14ac:dyDescent="0.2">
      <c r="B1038" s="2"/>
    </row>
    <row r="1039" spans="2:2" x14ac:dyDescent="0.2">
      <c r="B1039" s="2"/>
    </row>
    <row r="1040" spans="2:2" x14ac:dyDescent="0.2">
      <c r="B1040" s="2"/>
    </row>
    <row r="1041" spans="2:2" x14ac:dyDescent="0.2">
      <c r="B1041" s="2"/>
    </row>
    <row r="1042" spans="2:2" x14ac:dyDescent="0.2">
      <c r="B1042" s="2"/>
    </row>
    <row r="1043" spans="2:2" x14ac:dyDescent="0.2">
      <c r="B1043" s="2"/>
    </row>
    <row r="1044" spans="2:2" x14ac:dyDescent="0.2">
      <c r="B1044" s="2"/>
    </row>
    <row r="1045" spans="2:2" x14ac:dyDescent="0.2">
      <c r="B1045" s="2"/>
    </row>
    <row r="1046" spans="2:2" x14ac:dyDescent="0.2">
      <c r="B1046" s="2"/>
    </row>
    <row r="1047" spans="2:2" x14ac:dyDescent="0.2">
      <c r="B1047" s="2"/>
    </row>
    <row r="1048" spans="2:2" x14ac:dyDescent="0.2">
      <c r="B1048" s="2"/>
    </row>
    <row r="1049" spans="2:2" x14ac:dyDescent="0.2">
      <c r="B1049" s="2"/>
    </row>
    <row r="1050" spans="2:2" x14ac:dyDescent="0.2">
      <c r="B1050" s="2"/>
    </row>
    <row r="1051" spans="2:2" x14ac:dyDescent="0.2">
      <c r="B1051" s="2"/>
    </row>
    <row r="1052" spans="2:2" x14ac:dyDescent="0.2">
      <c r="B1052" s="2"/>
    </row>
    <row r="1053" spans="2:2" x14ac:dyDescent="0.2">
      <c r="B1053" s="2"/>
    </row>
    <row r="1054" spans="2:2" x14ac:dyDescent="0.2">
      <c r="B1054" s="2"/>
    </row>
    <row r="1055" spans="2:2" x14ac:dyDescent="0.2">
      <c r="B1055" s="2"/>
    </row>
    <row r="1056" spans="2:2" x14ac:dyDescent="0.2">
      <c r="B1056" s="2"/>
    </row>
    <row r="1057" spans="2:2" x14ac:dyDescent="0.2">
      <c r="B1057" s="2"/>
    </row>
    <row r="1058" spans="2:2" x14ac:dyDescent="0.2">
      <c r="B1058" s="2"/>
    </row>
    <row r="1059" spans="2:2" x14ac:dyDescent="0.2">
      <c r="B1059" s="2"/>
    </row>
    <row r="1060" spans="2:2" x14ac:dyDescent="0.2">
      <c r="B1060" s="2"/>
    </row>
    <row r="1061" spans="2:2" x14ac:dyDescent="0.2">
      <c r="B1061" s="2"/>
    </row>
    <row r="1062" spans="2:2" x14ac:dyDescent="0.2">
      <c r="B1062" s="2"/>
    </row>
    <row r="1063" spans="2:2" x14ac:dyDescent="0.2">
      <c r="B1063" s="2"/>
    </row>
    <row r="1064" spans="2:2" x14ac:dyDescent="0.2">
      <c r="B1064" s="2"/>
    </row>
    <row r="1065" spans="2:2" x14ac:dyDescent="0.2">
      <c r="B1065" s="2"/>
    </row>
    <row r="1066" spans="2:2" x14ac:dyDescent="0.2">
      <c r="B1066" s="2"/>
    </row>
    <row r="1067" spans="2:2" x14ac:dyDescent="0.2">
      <c r="B1067" s="2"/>
    </row>
    <row r="1068" spans="2:2" x14ac:dyDescent="0.2">
      <c r="B1068" s="2"/>
    </row>
    <row r="1069" spans="2:2" x14ac:dyDescent="0.2">
      <c r="B1069" s="2"/>
    </row>
    <row r="1070" spans="2:2" x14ac:dyDescent="0.2">
      <c r="B1070" s="2"/>
    </row>
    <row r="1071" spans="2:2" x14ac:dyDescent="0.2">
      <c r="B1071" s="2"/>
    </row>
    <row r="1072" spans="2:2" x14ac:dyDescent="0.2">
      <c r="B1072" s="2"/>
    </row>
    <row r="1073" spans="2:2" x14ac:dyDescent="0.2">
      <c r="B1073" s="2"/>
    </row>
    <row r="1074" spans="2:2" x14ac:dyDescent="0.2">
      <c r="B1074" s="2"/>
    </row>
    <row r="1075" spans="2:2" x14ac:dyDescent="0.2">
      <c r="B1075" s="2"/>
    </row>
    <row r="1076" spans="2:2" x14ac:dyDescent="0.2">
      <c r="B1076" s="2"/>
    </row>
    <row r="1077" spans="2:2" x14ac:dyDescent="0.2">
      <c r="B1077" s="2"/>
    </row>
    <row r="1078" spans="2:2" x14ac:dyDescent="0.2">
      <c r="B1078" s="2"/>
    </row>
    <row r="1079" spans="2:2" x14ac:dyDescent="0.2">
      <c r="B1079" s="2"/>
    </row>
    <row r="1080" spans="2:2" x14ac:dyDescent="0.2">
      <c r="B1080" s="2"/>
    </row>
    <row r="1081" spans="2:2" x14ac:dyDescent="0.2">
      <c r="B1081" s="2"/>
    </row>
    <row r="1082" spans="2:2" x14ac:dyDescent="0.2">
      <c r="B1082" s="2"/>
    </row>
    <row r="1083" spans="2:2" x14ac:dyDescent="0.2">
      <c r="B1083" s="2"/>
    </row>
    <row r="1084" spans="2:2" x14ac:dyDescent="0.2">
      <c r="B1084" s="2"/>
    </row>
    <row r="1085" spans="2:2" x14ac:dyDescent="0.2">
      <c r="B1085" s="2"/>
    </row>
    <row r="1086" spans="2:2" x14ac:dyDescent="0.2">
      <c r="B1086" s="2"/>
    </row>
    <row r="1087" spans="2:2" x14ac:dyDescent="0.2">
      <c r="B1087" s="2"/>
    </row>
    <row r="1088" spans="2:2" x14ac:dyDescent="0.2">
      <c r="B1088" s="2"/>
    </row>
    <row r="1089" spans="2:2" x14ac:dyDescent="0.2">
      <c r="B1089" s="2"/>
    </row>
    <row r="1090" spans="2:2" x14ac:dyDescent="0.2">
      <c r="B1090" s="2"/>
    </row>
    <row r="1091" spans="2:2" x14ac:dyDescent="0.2">
      <c r="B1091" s="2"/>
    </row>
    <row r="1092" spans="2:2" x14ac:dyDescent="0.2">
      <c r="B1092" s="2"/>
    </row>
    <row r="1093" spans="2:2" x14ac:dyDescent="0.2">
      <c r="B1093" s="2"/>
    </row>
    <row r="1094" spans="2:2" x14ac:dyDescent="0.2">
      <c r="B1094" s="2"/>
    </row>
    <row r="1095" spans="2:2" x14ac:dyDescent="0.2">
      <c r="B1095" s="2"/>
    </row>
    <row r="1096" spans="2:2" x14ac:dyDescent="0.2">
      <c r="B1096" s="2"/>
    </row>
    <row r="1097" spans="2:2" x14ac:dyDescent="0.2">
      <c r="B1097" s="2"/>
    </row>
    <row r="1098" spans="2:2" x14ac:dyDescent="0.2">
      <c r="B1098" s="2"/>
    </row>
    <row r="1099" spans="2:2" x14ac:dyDescent="0.2">
      <c r="B1099" s="2"/>
    </row>
    <row r="1100" spans="2:2" x14ac:dyDescent="0.2">
      <c r="B1100" s="2"/>
    </row>
    <row r="1101" spans="2:2" x14ac:dyDescent="0.2">
      <c r="B1101" s="2"/>
    </row>
    <row r="1102" spans="2:2" x14ac:dyDescent="0.2">
      <c r="B1102" s="2"/>
    </row>
    <row r="1103" spans="2:2" x14ac:dyDescent="0.2">
      <c r="B1103" s="2"/>
    </row>
    <row r="1104" spans="2:2" x14ac:dyDescent="0.2">
      <c r="B1104" s="2"/>
    </row>
    <row r="1105" spans="2:2" x14ac:dyDescent="0.2">
      <c r="B1105" s="2"/>
    </row>
    <row r="1106" spans="2:2" x14ac:dyDescent="0.2">
      <c r="B1106" s="2"/>
    </row>
    <row r="1107" spans="2:2" x14ac:dyDescent="0.2">
      <c r="B1107" s="2"/>
    </row>
    <row r="1108" spans="2:2" x14ac:dyDescent="0.2">
      <c r="B1108" s="2"/>
    </row>
    <row r="1109" spans="2:2" x14ac:dyDescent="0.2">
      <c r="B1109" s="2"/>
    </row>
    <row r="1110" spans="2:2" x14ac:dyDescent="0.2">
      <c r="B1110" s="2"/>
    </row>
    <row r="1111" spans="2:2" x14ac:dyDescent="0.2">
      <c r="B1111" s="2"/>
    </row>
    <row r="1112" spans="2:2" x14ac:dyDescent="0.2">
      <c r="B1112" s="2"/>
    </row>
    <row r="1113" spans="2:2" x14ac:dyDescent="0.2">
      <c r="B1113" s="2"/>
    </row>
    <row r="1114" spans="2:2" x14ac:dyDescent="0.2">
      <c r="B1114" s="2"/>
    </row>
    <row r="1115" spans="2:2" x14ac:dyDescent="0.2">
      <c r="B1115" s="2"/>
    </row>
    <row r="1116" spans="2:2" x14ac:dyDescent="0.2">
      <c r="B1116" s="2"/>
    </row>
    <row r="1117" spans="2:2" x14ac:dyDescent="0.2">
      <c r="B1117" s="2"/>
    </row>
    <row r="1118" spans="2:2" x14ac:dyDescent="0.2">
      <c r="B1118" s="2"/>
    </row>
    <row r="1119" spans="2:2" x14ac:dyDescent="0.2">
      <c r="B1119" s="2"/>
    </row>
    <row r="1120" spans="2:2"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row r="3107" spans="2:2" x14ac:dyDescent="0.2">
      <c r="B3107" s="2"/>
    </row>
    <row r="3108" spans="2:2" x14ac:dyDescent="0.2">
      <c r="B3108" s="2"/>
    </row>
    <row r="3109" spans="2:2" x14ac:dyDescent="0.2">
      <c r="B3109" s="2"/>
    </row>
    <row r="3110" spans="2:2" x14ac:dyDescent="0.2">
      <c r="B3110" s="2"/>
    </row>
    <row r="3111" spans="2:2" x14ac:dyDescent="0.2">
      <c r="B3111" s="2"/>
    </row>
    <row r="3112" spans="2:2" x14ac:dyDescent="0.2">
      <c r="B3112" s="2"/>
    </row>
    <row r="3113" spans="2:2" x14ac:dyDescent="0.2">
      <c r="B3113" s="2"/>
    </row>
    <row r="3114" spans="2:2" x14ac:dyDescent="0.2">
      <c r="B3114" s="2"/>
    </row>
    <row r="3115" spans="2:2" x14ac:dyDescent="0.2">
      <c r="B3115" s="2"/>
    </row>
    <row r="3116" spans="2:2" x14ac:dyDescent="0.2">
      <c r="B3116" s="2"/>
    </row>
    <row r="3117" spans="2:2" x14ac:dyDescent="0.2">
      <c r="B3117" s="2"/>
    </row>
    <row r="3118" spans="2:2" x14ac:dyDescent="0.2">
      <c r="B3118" s="2"/>
    </row>
    <row r="3119" spans="2:2" x14ac:dyDescent="0.2">
      <c r="B3119" s="2"/>
    </row>
    <row r="3120" spans="2:2" x14ac:dyDescent="0.2">
      <c r="B3120" s="2"/>
    </row>
    <row r="3121" spans="2:2" x14ac:dyDescent="0.2">
      <c r="B3121" s="2"/>
    </row>
    <row r="3122" spans="2:2" x14ac:dyDescent="0.2">
      <c r="B3122" s="2"/>
    </row>
    <row r="3123" spans="2:2" x14ac:dyDescent="0.2">
      <c r="B3123" s="2"/>
    </row>
    <row r="3124" spans="2:2" x14ac:dyDescent="0.2">
      <c r="B3124" s="2"/>
    </row>
    <row r="3125" spans="2:2" x14ac:dyDescent="0.2">
      <c r="B3125" s="2"/>
    </row>
    <row r="3126" spans="2:2" x14ac:dyDescent="0.2">
      <c r="B3126" s="2"/>
    </row>
    <row r="3127" spans="2:2" x14ac:dyDescent="0.2">
      <c r="B3127" s="2"/>
    </row>
    <row r="3128" spans="2:2" x14ac:dyDescent="0.2">
      <c r="B3128" s="2"/>
    </row>
    <row r="3129" spans="2:2" x14ac:dyDescent="0.2">
      <c r="B3129" s="2"/>
    </row>
    <row r="3130" spans="2:2" x14ac:dyDescent="0.2">
      <c r="B3130" s="2"/>
    </row>
    <row r="3131" spans="2:2" x14ac:dyDescent="0.2">
      <c r="B3131" s="2"/>
    </row>
    <row r="3132" spans="2:2" x14ac:dyDescent="0.2">
      <c r="B3132" s="2"/>
    </row>
    <row r="3133" spans="2:2" x14ac:dyDescent="0.2">
      <c r="B3133" s="2"/>
    </row>
    <row r="3134" spans="2:2" x14ac:dyDescent="0.2">
      <c r="B3134" s="2"/>
    </row>
    <row r="3135" spans="2:2" x14ac:dyDescent="0.2">
      <c r="B3135" s="2"/>
    </row>
    <row r="3136" spans="2:2" x14ac:dyDescent="0.2">
      <c r="B3136" s="2"/>
    </row>
    <row r="3137" spans="2:2" x14ac:dyDescent="0.2">
      <c r="B3137" s="2"/>
    </row>
    <row r="3138" spans="2:2" x14ac:dyDescent="0.2">
      <c r="B3138" s="2"/>
    </row>
    <row r="3139" spans="2:2" x14ac:dyDescent="0.2">
      <c r="B3139" s="2"/>
    </row>
    <row r="3140" spans="2:2" x14ac:dyDescent="0.2">
      <c r="B3140" s="2"/>
    </row>
    <row r="3141" spans="2:2" x14ac:dyDescent="0.2">
      <c r="B3141" s="2"/>
    </row>
    <row r="3142" spans="2:2" x14ac:dyDescent="0.2">
      <c r="B3142" s="2"/>
    </row>
    <row r="3143" spans="2:2" x14ac:dyDescent="0.2">
      <c r="B3143" s="2"/>
    </row>
    <row r="3144" spans="2:2" x14ac:dyDescent="0.2">
      <c r="B3144" s="2"/>
    </row>
    <row r="3145" spans="2:2" x14ac:dyDescent="0.2">
      <c r="B3145" s="2"/>
    </row>
    <row r="3146" spans="2:2" x14ac:dyDescent="0.2">
      <c r="B3146" s="2"/>
    </row>
    <row r="3147" spans="2:2" x14ac:dyDescent="0.2">
      <c r="B3147" s="2"/>
    </row>
    <row r="3148" spans="2:2" x14ac:dyDescent="0.2">
      <c r="B3148" s="2"/>
    </row>
    <row r="3149" spans="2:2" x14ac:dyDescent="0.2">
      <c r="B3149" s="2"/>
    </row>
    <row r="3150" spans="2:2" x14ac:dyDescent="0.2">
      <c r="B3150" s="2"/>
    </row>
    <row r="3151" spans="2:2" x14ac:dyDescent="0.2">
      <c r="B3151" s="2"/>
    </row>
    <row r="3152" spans="2:2" x14ac:dyDescent="0.2">
      <c r="B3152" s="2"/>
    </row>
    <row r="3153" spans="2:2" x14ac:dyDescent="0.2">
      <c r="B3153" s="2"/>
    </row>
    <row r="3154" spans="2:2" x14ac:dyDescent="0.2">
      <c r="B3154" s="2"/>
    </row>
    <row r="3155" spans="2:2" x14ac:dyDescent="0.2">
      <c r="B3155" s="2"/>
    </row>
    <row r="3156" spans="2:2" x14ac:dyDescent="0.2">
      <c r="B3156" s="2"/>
    </row>
    <row r="3157" spans="2:2" x14ac:dyDescent="0.2">
      <c r="B3157" s="2"/>
    </row>
    <row r="3158" spans="2:2" x14ac:dyDescent="0.2">
      <c r="B3158" s="2"/>
    </row>
    <row r="3159" spans="2:2" x14ac:dyDescent="0.2">
      <c r="B3159" s="2"/>
    </row>
    <row r="3160" spans="2:2" x14ac:dyDescent="0.2">
      <c r="B3160" s="2"/>
    </row>
    <row r="3161" spans="2:2" x14ac:dyDescent="0.2">
      <c r="B3161" s="2"/>
    </row>
    <row r="3162" spans="2:2" x14ac:dyDescent="0.2">
      <c r="B3162" s="2"/>
    </row>
    <row r="3163" spans="2:2" x14ac:dyDescent="0.2">
      <c r="B3163" s="2"/>
    </row>
    <row r="3164" spans="2:2" x14ac:dyDescent="0.2">
      <c r="B3164" s="2"/>
    </row>
    <row r="3165" spans="2:2" x14ac:dyDescent="0.2">
      <c r="B3165" s="2"/>
    </row>
    <row r="3166" spans="2:2" x14ac:dyDescent="0.2">
      <c r="B3166" s="2"/>
    </row>
    <row r="3167" spans="2:2" x14ac:dyDescent="0.2">
      <c r="B3167" s="2"/>
    </row>
    <row r="3168" spans="2:2" x14ac:dyDescent="0.2">
      <c r="B3168" s="2"/>
    </row>
    <row r="3169" spans="2:2" x14ac:dyDescent="0.2">
      <c r="B3169" s="2"/>
    </row>
    <row r="3170" spans="2:2" x14ac:dyDescent="0.2">
      <c r="B3170" s="2"/>
    </row>
    <row r="3171" spans="2:2" x14ac:dyDescent="0.2">
      <c r="B3171" s="2"/>
    </row>
    <row r="3172" spans="2:2" x14ac:dyDescent="0.2">
      <c r="B3172" s="2"/>
    </row>
    <row r="3173" spans="2:2" x14ac:dyDescent="0.2">
      <c r="B3173" s="2"/>
    </row>
    <row r="3174" spans="2:2" x14ac:dyDescent="0.2">
      <c r="B3174" s="2"/>
    </row>
    <row r="3175" spans="2:2" x14ac:dyDescent="0.2">
      <c r="B3175" s="2"/>
    </row>
    <row r="3176" spans="2:2" x14ac:dyDescent="0.2">
      <c r="B3176" s="2"/>
    </row>
    <row r="3177" spans="2:2" x14ac:dyDescent="0.2">
      <c r="B3177" s="2"/>
    </row>
    <row r="3178" spans="2:2" x14ac:dyDescent="0.2">
      <c r="B3178" s="2"/>
    </row>
    <row r="3179" spans="2:2" x14ac:dyDescent="0.2">
      <c r="B3179" s="2"/>
    </row>
    <row r="3180" spans="2:2" x14ac:dyDescent="0.2">
      <c r="B3180" s="2"/>
    </row>
    <row r="3181" spans="2:2" x14ac:dyDescent="0.2">
      <c r="B3181" s="2"/>
    </row>
    <row r="3182" spans="2:2" x14ac:dyDescent="0.2">
      <c r="B3182" s="2"/>
    </row>
    <row r="3183" spans="2:2" x14ac:dyDescent="0.2">
      <c r="B3183" s="2"/>
    </row>
    <row r="3184" spans="2:2" x14ac:dyDescent="0.2">
      <c r="B3184" s="2"/>
    </row>
    <row r="3185" spans="2:2" x14ac:dyDescent="0.2">
      <c r="B3185" s="2"/>
    </row>
    <row r="3186" spans="2:2" x14ac:dyDescent="0.2">
      <c r="B3186" s="2"/>
    </row>
    <row r="3187" spans="2:2" x14ac:dyDescent="0.2">
      <c r="B3187" s="2"/>
    </row>
    <row r="3188" spans="2:2" x14ac:dyDescent="0.2">
      <c r="B3188" s="2"/>
    </row>
    <row r="3189" spans="2:2" x14ac:dyDescent="0.2">
      <c r="B3189" s="2"/>
    </row>
    <row r="3190" spans="2:2" x14ac:dyDescent="0.2">
      <c r="B3190" s="2"/>
    </row>
    <row r="3191" spans="2:2" x14ac:dyDescent="0.2">
      <c r="B3191" s="2"/>
    </row>
    <row r="3192" spans="2:2" x14ac:dyDescent="0.2">
      <c r="B3192" s="2"/>
    </row>
    <row r="3193" spans="2:2" x14ac:dyDescent="0.2">
      <c r="B3193" s="2"/>
    </row>
    <row r="3194" spans="2:2" x14ac:dyDescent="0.2">
      <c r="B3194" s="2"/>
    </row>
    <row r="3195" spans="2:2" x14ac:dyDescent="0.2">
      <c r="B3195" s="2"/>
    </row>
    <row r="3196" spans="2:2" x14ac:dyDescent="0.2">
      <c r="B3196" s="2"/>
    </row>
    <row r="3197" spans="2:2" x14ac:dyDescent="0.2">
      <c r="B3197" s="2"/>
    </row>
    <row r="3198" spans="2:2" x14ac:dyDescent="0.2">
      <c r="B3198" s="2"/>
    </row>
    <row r="3199" spans="2:2" x14ac:dyDescent="0.2">
      <c r="B3199" s="2"/>
    </row>
    <row r="3200" spans="2:2" x14ac:dyDescent="0.2">
      <c r="B3200" s="2"/>
    </row>
    <row r="3201" spans="2:2" x14ac:dyDescent="0.2">
      <c r="B3201" s="2"/>
    </row>
    <row r="3202" spans="2:2" x14ac:dyDescent="0.2">
      <c r="B3202" s="2"/>
    </row>
    <row r="3203" spans="2:2" x14ac:dyDescent="0.2">
      <c r="B3203" s="2"/>
    </row>
    <row r="3204" spans="2:2" x14ac:dyDescent="0.2">
      <c r="B3204" s="2"/>
    </row>
    <row r="3205" spans="2:2" x14ac:dyDescent="0.2">
      <c r="B3205" s="2"/>
    </row>
    <row r="3206" spans="2:2" x14ac:dyDescent="0.2">
      <c r="B3206" s="2"/>
    </row>
    <row r="3207" spans="2:2" x14ac:dyDescent="0.2">
      <c r="B3207" s="2"/>
    </row>
    <row r="3208" spans="2:2" x14ac:dyDescent="0.2">
      <c r="B3208" s="2"/>
    </row>
    <row r="3209" spans="2:2" x14ac:dyDescent="0.2">
      <c r="B3209" s="2"/>
    </row>
    <row r="3210" spans="2:2" x14ac:dyDescent="0.2">
      <c r="B3210" s="2"/>
    </row>
    <row r="3211" spans="2:2" x14ac:dyDescent="0.2">
      <c r="B3211" s="2"/>
    </row>
    <row r="3212" spans="2:2" x14ac:dyDescent="0.2">
      <c r="B3212" s="2"/>
    </row>
    <row r="3213" spans="2:2" x14ac:dyDescent="0.2">
      <c r="B3213" s="2"/>
    </row>
    <row r="3214" spans="2:2" x14ac:dyDescent="0.2">
      <c r="B3214" s="2"/>
    </row>
    <row r="3215" spans="2:2" x14ac:dyDescent="0.2">
      <c r="B3215" s="2"/>
    </row>
    <row r="3216" spans="2:2" x14ac:dyDescent="0.2">
      <c r="B3216" s="2"/>
    </row>
    <row r="3217" spans="2:2" x14ac:dyDescent="0.2">
      <c r="B3217" s="2"/>
    </row>
    <row r="3218" spans="2:2" x14ac:dyDescent="0.2">
      <c r="B3218" s="2"/>
    </row>
    <row r="3219" spans="2:2" x14ac:dyDescent="0.2">
      <c r="B3219" s="2"/>
    </row>
    <row r="3220" spans="2:2" x14ac:dyDescent="0.2">
      <c r="B3220" s="2"/>
    </row>
    <row r="3221" spans="2:2" x14ac:dyDescent="0.2">
      <c r="B3221" s="2"/>
    </row>
    <row r="3222" spans="2:2" x14ac:dyDescent="0.2">
      <c r="B3222" s="2"/>
    </row>
    <row r="3223" spans="2:2" x14ac:dyDescent="0.2">
      <c r="B3223" s="2"/>
    </row>
    <row r="3224" spans="2:2" x14ac:dyDescent="0.2">
      <c r="B3224" s="2"/>
    </row>
    <row r="3225" spans="2:2" x14ac:dyDescent="0.2">
      <c r="B3225" s="2"/>
    </row>
    <row r="3226" spans="2:2" x14ac:dyDescent="0.2">
      <c r="B3226" s="2"/>
    </row>
    <row r="3227" spans="2:2" x14ac:dyDescent="0.2">
      <c r="B3227" s="2"/>
    </row>
    <row r="3228" spans="2:2" x14ac:dyDescent="0.2">
      <c r="B3228" s="2"/>
    </row>
    <row r="3229" spans="2:2" x14ac:dyDescent="0.2">
      <c r="B3229" s="2"/>
    </row>
    <row r="3230" spans="2:2" x14ac:dyDescent="0.2">
      <c r="B3230" s="2"/>
    </row>
    <row r="3231" spans="2:2" x14ac:dyDescent="0.2">
      <c r="B3231" s="2"/>
    </row>
    <row r="3232" spans="2:2" x14ac:dyDescent="0.2">
      <c r="B3232" s="2"/>
    </row>
    <row r="3233" spans="2:2" x14ac:dyDescent="0.2">
      <c r="B3233" s="2"/>
    </row>
    <row r="3234" spans="2:2" x14ac:dyDescent="0.2">
      <c r="B3234" s="2"/>
    </row>
    <row r="3235" spans="2:2" x14ac:dyDescent="0.2">
      <c r="B3235" s="2"/>
    </row>
    <row r="3236" spans="2:2" x14ac:dyDescent="0.2">
      <c r="B3236" s="2"/>
    </row>
    <row r="3237" spans="2:2" x14ac:dyDescent="0.2">
      <c r="B3237" s="2"/>
    </row>
    <row r="3238" spans="2:2" x14ac:dyDescent="0.2">
      <c r="B3238" s="2"/>
    </row>
    <row r="3239" spans="2:2" x14ac:dyDescent="0.2">
      <c r="B3239" s="2"/>
    </row>
    <row r="3240" spans="2:2" x14ac:dyDescent="0.2">
      <c r="B3240" s="2"/>
    </row>
    <row r="3241" spans="2:2" x14ac:dyDescent="0.2">
      <c r="B3241" s="2"/>
    </row>
    <row r="3242" spans="2:2" x14ac:dyDescent="0.2">
      <c r="B3242" s="2"/>
    </row>
    <row r="3243" spans="2:2" x14ac:dyDescent="0.2">
      <c r="B3243" s="2"/>
    </row>
    <row r="3244" spans="2:2" x14ac:dyDescent="0.2">
      <c r="B3244" s="2"/>
    </row>
    <row r="3245" spans="2:2" x14ac:dyDescent="0.2">
      <c r="B3245" s="2"/>
    </row>
    <row r="3246" spans="2:2" x14ac:dyDescent="0.2">
      <c r="B3246" s="2"/>
    </row>
    <row r="3247" spans="2:2" x14ac:dyDescent="0.2">
      <c r="B3247" s="2"/>
    </row>
    <row r="3248" spans="2:2" x14ac:dyDescent="0.2">
      <c r="B3248" s="2"/>
    </row>
    <row r="3249" spans="2:2" x14ac:dyDescent="0.2">
      <c r="B3249" s="2"/>
    </row>
    <row r="3250" spans="2:2" x14ac:dyDescent="0.2">
      <c r="B3250" s="2"/>
    </row>
    <row r="3251" spans="2:2" x14ac:dyDescent="0.2">
      <c r="B3251" s="2"/>
    </row>
    <row r="3252" spans="2:2" x14ac:dyDescent="0.2">
      <c r="B3252" s="2"/>
    </row>
    <row r="3253" spans="2:2" x14ac:dyDescent="0.2">
      <c r="B3253" s="2"/>
    </row>
    <row r="3254" spans="2:2" x14ac:dyDescent="0.2">
      <c r="B3254" s="2"/>
    </row>
    <row r="3255" spans="2:2" x14ac:dyDescent="0.2">
      <c r="B3255" s="2"/>
    </row>
    <row r="3256" spans="2:2" x14ac:dyDescent="0.2">
      <c r="B3256" s="2"/>
    </row>
    <row r="3257" spans="2:2" x14ac:dyDescent="0.2">
      <c r="B3257" s="2"/>
    </row>
    <row r="3258" spans="2:2" x14ac:dyDescent="0.2">
      <c r="B3258" s="2"/>
    </row>
    <row r="3259" spans="2:2" x14ac:dyDescent="0.2">
      <c r="B3259" s="2"/>
    </row>
    <row r="3260" spans="2:2" x14ac:dyDescent="0.2">
      <c r="B3260" s="2"/>
    </row>
    <row r="3261" spans="2:2" x14ac:dyDescent="0.2">
      <c r="B3261" s="2"/>
    </row>
    <row r="3262" spans="2:2" x14ac:dyDescent="0.2">
      <c r="B3262" s="2"/>
    </row>
    <row r="3263" spans="2:2" x14ac:dyDescent="0.2">
      <c r="B3263" s="2"/>
    </row>
    <row r="3264" spans="2:2" x14ac:dyDescent="0.2">
      <c r="B3264" s="2"/>
    </row>
    <row r="3265" spans="2:2" x14ac:dyDescent="0.2">
      <c r="B3265" s="2"/>
    </row>
    <row r="3266" spans="2:2" x14ac:dyDescent="0.2">
      <c r="B3266" s="2"/>
    </row>
    <row r="3267" spans="2:2" x14ac:dyDescent="0.2">
      <c r="B3267" s="2"/>
    </row>
    <row r="3268" spans="2:2" x14ac:dyDescent="0.2">
      <c r="B3268" s="2"/>
    </row>
    <row r="3269" spans="2:2" x14ac:dyDescent="0.2">
      <c r="B3269" s="2"/>
    </row>
    <row r="3270" spans="2:2" x14ac:dyDescent="0.2">
      <c r="B3270" s="2"/>
    </row>
    <row r="3271" spans="2:2" x14ac:dyDescent="0.2">
      <c r="B3271" s="2"/>
    </row>
    <row r="3272" spans="2:2" x14ac:dyDescent="0.2">
      <c r="B3272" s="2"/>
    </row>
    <row r="3273" spans="2:2" x14ac:dyDescent="0.2">
      <c r="B3273" s="2"/>
    </row>
    <row r="3274" spans="2:2" x14ac:dyDescent="0.2">
      <c r="B3274" s="2"/>
    </row>
    <row r="3275" spans="2:2" x14ac:dyDescent="0.2">
      <c r="B3275" s="2"/>
    </row>
    <row r="3276" spans="2:2" x14ac:dyDescent="0.2">
      <c r="B3276" s="2"/>
    </row>
    <row r="3277" spans="2:2" x14ac:dyDescent="0.2">
      <c r="B3277" s="2"/>
    </row>
    <row r="3278" spans="2:2" x14ac:dyDescent="0.2">
      <c r="B3278" s="2"/>
    </row>
    <row r="3279" spans="2:2" x14ac:dyDescent="0.2">
      <c r="B3279" s="2"/>
    </row>
    <row r="3280" spans="2:2" x14ac:dyDescent="0.2">
      <c r="B3280" s="2"/>
    </row>
    <row r="3281" spans="2:2" x14ac:dyDescent="0.2">
      <c r="B3281" s="2"/>
    </row>
    <row r="3282" spans="2:2" x14ac:dyDescent="0.2">
      <c r="B3282" s="2"/>
    </row>
    <row r="3283" spans="2:2" x14ac:dyDescent="0.2">
      <c r="B3283" s="2"/>
    </row>
    <row r="3284" spans="2:2" x14ac:dyDescent="0.2">
      <c r="B3284" s="2"/>
    </row>
    <row r="3285" spans="2:2" x14ac:dyDescent="0.2">
      <c r="B3285" s="2"/>
    </row>
    <row r="3286" spans="2:2" x14ac:dyDescent="0.2">
      <c r="B3286" s="2"/>
    </row>
    <row r="3287" spans="2:2" x14ac:dyDescent="0.2">
      <c r="B3287" s="2"/>
    </row>
    <row r="3288" spans="2:2" x14ac:dyDescent="0.2">
      <c r="B3288" s="2"/>
    </row>
    <row r="3289" spans="2:2" x14ac:dyDescent="0.2">
      <c r="B3289" s="2"/>
    </row>
    <row r="3290" spans="2:2" x14ac:dyDescent="0.2">
      <c r="B3290" s="2"/>
    </row>
    <row r="3291" spans="2:2" x14ac:dyDescent="0.2">
      <c r="B3291" s="2"/>
    </row>
    <row r="3292" spans="2:2" x14ac:dyDescent="0.2">
      <c r="B3292" s="2"/>
    </row>
    <row r="3293" spans="2:2" x14ac:dyDescent="0.2">
      <c r="B3293" s="2"/>
    </row>
    <row r="3294" spans="2:2" x14ac:dyDescent="0.2">
      <c r="B3294" s="2"/>
    </row>
    <row r="3295" spans="2:2" x14ac:dyDescent="0.2">
      <c r="B3295" s="2"/>
    </row>
    <row r="3296" spans="2:2" x14ac:dyDescent="0.2">
      <c r="B3296" s="2"/>
    </row>
    <row r="3297" spans="2:2" x14ac:dyDescent="0.2">
      <c r="B3297" s="2"/>
    </row>
    <row r="3298" spans="2:2" x14ac:dyDescent="0.2">
      <c r="B3298" s="2"/>
    </row>
    <row r="3299" spans="2:2" x14ac:dyDescent="0.2">
      <c r="B3299" s="2"/>
    </row>
    <row r="3300" spans="2:2" x14ac:dyDescent="0.2">
      <c r="B3300" s="2"/>
    </row>
    <row r="3301" spans="2:2" x14ac:dyDescent="0.2">
      <c r="B3301" s="2"/>
    </row>
    <row r="3302" spans="2:2" x14ac:dyDescent="0.2">
      <c r="B3302" s="2"/>
    </row>
    <row r="3303" spans="2:2" x14ac:dyDescent="0.2">
      <c r="B3303" s="2"/>
    </row>
    <row r="3304" spans="2:2" x14ac:dyDescent="0.2">
      <c r="B3304" s="2"/>
    </row>
    <row r="3305" spans="2:2" x14ac:dyDescent="0.2">
      <c r="B3305" s="2"/>
    </row>
    <row r="3306" spans="2:2" x14ac:dyDescent="0.2">
      <c r="B3306" s="2"/>
    </row>
    <row r="3307" spans="2:2" x14ac:dyDescent="0.2">
      <c r="B3307" s="2"/>
    </row>
    <row r="3308" spans="2:2" x14ac:dyDescent="0.2">
      <c r="B3308" s="2"/>
    </row>
    <row r="3309" spans="2:2" x14ac:dyDescent="0.2">
      <c r="B3309" s="2"/>
    </row>
    <row r="3310" spans="2:2" x14ac:dyDescent="0.2">
      <c r="B3310" s="2"/>
    </row>
    <row r="3311" spans="2:2" x14ac:dyDescent="0.2">
      <c r="B3311" s="2"/>
    </row>
    <row r="3312" spans="2:2" x14ac:dyDescent="0.2">
      <c r="B3312" s="2"/>
    </row>
    <row r="3313" spans="2:2" x14ac:dyDescent="0.2">
      <c r="B3313" s="2"/>
    </row>
    <row r="3314" spans="2:2" x14ac:dyDescent="0.2">
      <c r="B3314" s="2"/>
    </row>
    <row r="3315" spans="2:2" x14ac:dyDescent="0.2">
      <c r="B3315" s="2"/>
    </row>
    <row r="3316" spans="2:2" x14ac:dyDescent="0.2">
      <c r="B3316" s="2"/>
    </row>
    <row r="3317" spans="2:2" x14ac:dyDescent="0.2">
      <c r="B3317" s="2"/>
    </row>
    <row r="3318" spans="2:2" x14ac:dyDescent="0.2">
      <c r="B3318" s="2"/>
    </row>
    <row r="3319" spans="2:2" x14ac:dyDescent="0.2">
      <c r="B3319" s="2"/>
    </row>
    <row r="3320" spans="2:2" x14ac:dyDescent="0.2">
      <c r="B3320" s="2"/>
    </row>
    <row r="3321" spans="2:2" x14ac:dyDescent="0.2">
      <c r="B3321" s="2"/>
    </row>
    <row r="3322" spans="2:2" x14ac:dyDescent="0.2">
      <c r="B3322" s="2"/>
    </row>
    <row r="3323" spans="2:2" x14ac:dyDescent="0.2">
      <c r="B3323" s="2"/>
    </row>
    <row r="3324" spans="2:2" x14ac:dyDescent="0.2">
      <c r="B3324" s="2"/>
    </row>
    <row r="3325" spans="2:2" x14ac:dyDescent="0.2">
      <c r="B3325" s="2"/>
    </row>
    <row r="3326" spans="2:2" x14ac:dyDescent="0.2">
      <c r="B3326" s="2"/>
    </row>
    <row r="3327" spans="2:2" x14ac:dyDescent="0.2">
      <c r="B3327" s="2"/>
    </row>
    <row r="3328" spans="2:2" x14ac:dyDescent="0.2">
      <c r="B3328" s="2"/>
    </row>
    <row r="3329" spans="2:2" x14ac:dyDescent="0.2">
      <c r="B3329" s="2"/>
    </row>
    <row r="3330" spans="2:2" x14ac:dyDescent="0.2">
      <c r="B3330" s="2"/>
    </row>
    <row r="3331" spans="2:2" x14ac:dyDescent="0.2">
      <c r="B3331" s="2"/>
    </row>
    <row r="3332" spans="2:2" x14ac:dyDescent="0.2">
      <c r="B3332" s="2"/>
    </row>
    <row r="3333" spans="2:2" x14ac:dyDescent="0.2">
      <c r="B3333" s="2"/>
    </row>
    <row r="3334" spans="2:2" x14ac:dyDescent="0.2">
      <c r="B3334" s="2"/>
    </row>
    <row r="3335" spans="2:2" x14ac:dyDescent="0.2">
      <c r="B3335" s="2"/>
    </row>
    <row r="3336" spans="2:2" x14ac:dyDescent="0.2">
      <c r="B3336" s="2"/>
    </row>
    <row r="3337" spans="2:2" x14ac:dyDescent="0.2">
      <c r="B3337" s="2"/>
    </row>
    <row r="3338" spans="2:2" x14ac:dyDescent="0.2">
      <c r="B3338" s="2"/>
    </row>
    <row r="3339" spans="2:2" x14ac:dyDescent="0.2">
      <c r="B3339" s="2"/>
    </row>
    <row r="3340" spans="2:2" x14ac:dyDescent="0.2">
      <c r="B3340" s="2"/>
    </row>
    <row r="3341" spans="2:2" x14ac:dyDescent="0.2">
      <c r="B3341" s="2"/>
    </row>
    <row r="3342" spans="2:2" x14ac:dyDescent="0.2">
      <c r="B3342" s="2"/>
    </row>
    <row r="3343" spans="2:2" x14ac:dyDescent="0.2">
      <c r="B3343" s="2"/>
    </row>
    <row r="3344" spans="2:2" x14ac:dyDescent="0.2">
      <c r="B3344" s="2"/>
    </row>
    <row r="3345" spans="2:2" x14ac:dyDescent="0.2">
      <c r="B3345" s="2"/>
    </row>
    <row r="3346" spans="2:2" x14ac:dyDescent="0.2">
      <c r="B3346" s="2"/>
    </row>
    <row r="3347" spans="2:2" x14ac:dyDescent="0.2">
      <c r="B3347" s="2"/>
    </row>
    <row r="3348" spans="2:2" x14ac:dyDescent="0.2">
      <c r="B3348" s="2"/>
    </row>
    <row r="3349" spans="2:2" x14ac:dyDescent="0.2">
      <c r="B3349" s="2"/>
    </row>
    <row r="3350" spans="2:2" x14ac:dyDescent="0.2">
      <c r="B3350" s="2"/>
    </row>
    <row r="3351" spans="2:2" x14ac:dyDescent="0.2">
      <c r="B3351" s="2"/>
    </row>
    <row r="3352" spans="2:2" x14ac:dyDescent="0.2">
      <c r="B3352" s="2"/>
    </row>
    <row r="3353" spans="2:2" x14ac:dyDescent="0.2">
      <c r="B3353" s="2"/>
    </row>
    <row r="3354" spans="2:2" x14ac:dyDescent="0.2">
      <c r="B3354" s="2"/>
    </row>
    <row r="3355" spans="2:2" x14ac:dyDescent="0.2">
      <c r="B3355" s="2"/>
    </row>
    <row r="3356" spans="2:2" x14ac:dyDescent="0.2">
      <c r="B3356" s="2"/>
    </row>
    <row r="3357" spans="2:2" x14ac:dyDescent="0.2">
      <c r="B3357" s="2"/>
    </row>
    <row r="3358" spans="2:2" x14ac:dyDescent="0.2">
      <c r="B3358" s="2"/>
    </row>
    <row r="3359" spans="2:2" x14ac:dyDescent="0.2">
      <c r="B3359" s="2"/>
    </row>
    <row r="3360" spans="2:2" x14ac:dyDescent="0.2">
      <c r="B3360" s="2"/>
    </row>
    <row r="3361" spans="2:2" x14ac:dyDescent="0.2">
      <c r="B3361" s="2"/>
    </row>
    <row r="3362" spans="2:2" x14ac:dyDescent="0.2">
      <c r="B3362" s="2"/>
    </row>
    <row r="3363" spans="2:2" x14ac:dyDescent="0.2">
      <c r="B3363" s="2"/>
    </row>
    <row r="3364" spans="2:2" x14ac:dyDescent="0.2">
      <c r="B3364" s="2"/>
    </row>
    <row r="3365" spans="2:2" x14ac:dyDescent="0.2">
      <c r="B3365" s="2"/>
    </row>
    <row r="3366" spans="2:2" x14ac:dyDescent="0.2">
      <c r="B3366" s="2"/>
    </row>
    <row r="3367" spans="2:2" x14ac:dyDescent="0.2">
      <c r="B3367" s="2"/>
    </row>
    <row r="3368" spans="2:2" x14ac:dyDescent="0.2">
      <c r="B3368" s="2"/>
    </row>
    <row r="3369" spans="2:2" x14ac:dyDescent="0.2">
      <c r="B3369" s="2"/>
    </row>
    <row r="3370" spans="2:2" x14ac:dyDescent="0.2">
      <c r="B3370" s="2"/>
    </row>
    <row r="3371" spans="2:2" x14ac:dyDescent="0.2">
      <c r="B3371" s="2"/>
    </row>
    <row r="3372" spans="2:2" x14ac:dyDescent="0.2">
      <c r="B3372" s="2"/>
    </row>
    <row r="3373" spans="2:2" x14ac:dyDescent="0.2">
      <c r="B3373" s="2"/>
    </row>
    <row r="3374" spans="2:2" x14ac:dyDescent="0.2">
      <c r="B3374" s="2"/>
    </row>
    <row r="3375" spans="2:2" x14ac:dyDescent="0.2">
      <c r="B3375" s="2"/>
    </row>
    <row r="3376" spans="2:2" x14ac:dyDescent="0.2">
      <c r="B3376" s="2"/>
    </row>
    <row r="3377" spans="2:2" x14ac:dyDescent="0.2">
      <c r="B3377" s="2"/>
    </row>
    <row r="3378" spans="2:2" x14ac:dyDescent="0.2">
      <c r="B3378" s="2"/>
    </row>
    <row r="3379" spans="2:2" x14ac:dyDescent="0.2">
      <c r="B3379" s="2"/>
    </row>
    <row r="3380" spans="2:2" x14ac:dyDescent="0.2">
      <c r="B3380" s="2"/>
    </row>
    <row r="3381" spans="2:2" x14ac:dyDescent="0.2">
      <c r="B3381" s="2"/>
    </row>
    <row r="3382" spans="2:2" x14ac:dyDescent="0.2">
      <c r="B3382" s="2"/>
    </row>
    <row r="3383" spans="2:2" x14ac:dyDescent="0.2">
      <c r="B3383" s="2"/>
    </row>
    <row r="3384" spans="2:2" x14ac:dyDescent="0.2">
      <c r="B3384" s="2"/>
    </row>
    <row r="3385" spans="2:2" x14ac:dyDescent="0.2">
      <c r="B3385" s="2"/>
    </row>
    <row r="3386" spans="2:2" x14ac:dyDescent="0.2">
      <c r="B3386" s="2"/>
    </row>
    <row r="3387" spans="2:2" x14ac:dyDescent="0.2">
      <c r="B3387" s="2"/>
    </row>
    <row r="3388" spans="2:2" x14ac:dyDescent="0.2">
      <c r="B3388" s="2"/>
    </row>
    <row r="3389" spans="2:2" x14ac:dyDescent="0.2">
      <c r="B3389" s="2"/>
    </row>
    <row r="3390" spans="2:2" x14ac:dyDescent="0.2">
      <c r="B3390" s="2"/>
    </row>
    <row r="3391" spans="2:2" x14ac:dyDescent="0.2">
      <c r="B3391" s="2"/>
    </row>
    <row r="3392" spans="2:2" x14ac:dyDescent="0.2">
      <c r="B3392" s="2"/>
    </row>
    <row r="3393" spans="2:2" x14ac:dyDescent="0.2">
      <c r="B3393" s="2"/>
    </row>
    <row r="3394" spans="2:2" x14ac:dyDescent="0.2">
      <c r="B3394" s="2"/>
    </row>
    <row r="3395" spans="2:2" x14ac:dyDescent="0.2">
      <c r="B3395" s="2"/>
    </row>
    <row r="3396" spans="2:2" x14ac:dyDescent="0.2">
      <c r="B3396" s="2"/>
    </row>
    <row r="3397" spans="2:2" x14ac:dyDescent="0.2">
      <c r="B3397" s="2"/>
    </row>
    <row r="3398" spans="2:2" x14ac:dyDescent="0.2">
      <c r="B3398" s="2"/>
    </row>
    <row r="3399" spans="2:2" x14ac:dyDescent="0.2">
      <c r="B3399" s="2"/>
    </row>
    <row r="3400" spans="2:2" x14ac:dyDescent="0.2">
      <c r="B3400" s="2"/>
    </row>
    <row r="3401" spans="2:2" x14ac:dyDescent="0.2">
      <c r="B3401" s="2"/>
    </row>
    <row r="3402" spans="2:2" x14ac:dyDescent="0.2">
      <c r="B3402" s="2"/>
    </row>
    <row r="3403" spans="2:2" x14ac:dyDescent="0.2">
      <c r="B3403" s="2"/>
    </row>
    <row r="3404" spans="2:2" x14ac:dyDescent="0.2">
      <c r="B3404" s="2"/>
    </row>
    <row r="3405" spans="2:2" x14ac:dyDescent="0.2">
      <c r="B3405" s="2"/>
    </row>
    <row r="3406" spans="2:2" x14ac:dyDescent="0.2">
      <c r="B3406" s="2"/>
    </row>
    <row r="3407" spans="2:2" x14ac:dyDescent="0.2">
      <c r="B3407" s="2"/>
    </row>
    <row r="3408" spans="2:2" x14ac:dyDescent="0.2">
      <c r="B3408" s="2"/>
    </row>
    <row r="3409" spans="2:2" x14ac:dyDescent="0.2">
      <c r="B3409" s="2"/>
    </row>
    <row r="3410" spans="2:2" x14ac:dyDescent="0.2">
      <c r="B3410" s="2"/>
    </row>
    <row r="3411" spans="2:2" x14ac:dyDescent="0.2">
      <c r="B3411" s="2"/>
    </row>
    <row r="3412" spans="2:2" x14ac:dyDescent="0.2">
      <c r="B3412" s="2"/>
    </row>
    <row r="3413" spans="2:2" x14ac:dyDescent="0.2">
      <c r="B3413" s="2"/>
    </row>
    <row r="3414" spans="2:2" x14ac:dyDescent="0.2">
      <c r="B3414" s="2"/>
    </row>
    <row r="3415" spans="2:2" x14ac:dyDescent="0.2">
      <c r="B3415" s="2"/>
    </row>
    <row r="3416" spans="2:2" x14ac:dyDescent="0.2">
      <c r="B3416" s="2"/>
    </row>
    <row r="3417" spans="2:2" x14ac:dyDescent="0.2">
      <c r="B3417" s="2"/>
    </row>
    <row r="3418" spans="2:2" x14ac:dyDescent="0.2">
      <c r="B3418" s="2"/>
    </row>
    <row r="3419" spans="2:2" x14ac:dyDescent="0.2">
      <c r="B3419" s="2"/>
    </row>
    <row r="3420" spans="2:2" x14ac:dyDescent="0.2">
      <c r="B3420" s="2"/>
    </row>
    <row r="3421" spans="2:2" x14ac:dyDescent="0.2">
      <c r="B3421" s="2"/>
    </row>
    <row r="3422" spans="2:2" x14ac:dyDescent="0.2">
      <c r="B3422" s="2"/>
    </row>
    <row r="3423" spans="2:2" x14ac:dyDescent="0.2">
      <c r="B3423" s="2"/>
    </row>
    <row r="3424" spans="2:2" x14ac:dyDescent="0.2">
      <c r="B3424" s="2"/>
    </row>
    <row r="3425" spans="2:2" x14ac:dyDescent="0.2">
      <c r="B3425" s="2"/>
    </row>
    <row r="3426" spans="2:2" x14ac:dyDescent="0.2">
      <c r="B3426" s="2"/>
    </row>
    <row r="3427" spans="2:2" x14ac:dyDescent="0.2">
      <c r="B3427" s="2"/>
    </row>
    <row r="3428" spans="2:2" x14ac:dyDescent="0.2">
      <c r="B3428" s="2"/>
    </row>
    <row r="3429" spans="2:2" x14ac:dyDescent="0.2">
      <c r="B3429" s="2"/>
    </row>
    <row r="3430" spans="2:2" x14ac:dyDescent="0.2">
      <c r="B3430" s="2"/>
    </row>
    <row r="3431" spans="2:2" x14ac:dyDescent="0.2">
      <c r="B3431" s="2"/>
    </row>
    <row r="3432" spans="2:2" x14ac:dyDescent="0.2">
      <c r="B3432" s="2"/>
    </row>
    <row r="3433" spans="2:2" x14ac:dyDescent="0.2">
      <c r="B3433" s="2"/>
    </row>
    <row r="3434" spans="2:2" x14ac:dyDescent="0.2">
      <c r="B3434" s="2"/>
    </row>
    <row r="3435" spans="2:2" x14ac:dyDescent="0.2">
      <c r="B3435" s="2"/>
    </row>
    <row r="3436" spans="2:2" x14ac:dyDescent="0.2">
      <c r="B3436" s="2"/>
    </row>
    <row r="3437" spans="2:2" x14ac:dyDescent="0.2">
      <c r="B3437" s="2"/>
    </row>
    <row r="3438" spans="2:2" x14ac:dyDescent="0.2">
      <c r="B3438" s="2"/>
    </row>
    <row r="3439" spans="2:2" x14ac:dyDescent="0.2">
      <c r="B3439" s="2"/>
    </row>
    <row r="3440" spans="2:2" x14ac:dyDescent="0.2">
      <c r="B3440" s="2"/>
    </row>
    <row r="3441" spans="2:2" x14ac:dyDescent="0.2">
      <c r="B3441" s="2"/>
    </row>
    <row r="3442" spans="2:2" x14ac:dyDescent="0.2">
      <c r="B3442" s="2"/>
    </row>
    <row r="3443" spans="2:2" x14ac:dyDescent="0.2">
      <c r="B3443" s="2"/>
    </row>
    <row r="3444" spans="2:2" x14ac:dyDescent="0.2">
      <c r="B3444" s="2"/>
    </row>
    <row r="3445" spans="2:2" x14ac:dyDescent="0.2">
      <c r="B3445" s="2"/>
    </row>
    <row r="3446" spans="2:2" x14ac:dyDescent="0.2">
      <c r="B3446" s="2"/>
    </row>
    <row r="3447" spans="2:2" x14ac:dyDescent="0.2">
      <c r="B3447" s="2"/>
    </row>
    <row r="3448" spans="2:2" x14ac:dyDescent="0.2">
      <c r="B3448" s="2"/>
    </row>
    <row r="3449" spans="2:2" x14ac:dyDescent="0.2">
      <c r="B3449" s="2"/>
    </row>
    <row r="3450" spans="2:2" x14ac:dyDescent="0.2">
      <c r="B3450" s="2"/>
    </row>
    <row r="3451" spans="2:2" x14ac:dyDescent="0.2">
      <c r="B3451" s="2"/>
    </row>
    <row r="3452" spans="2:2" x14ac:dyDescent="0.2">
      <c r="B3452" s="2"/>
    </row>
    <row r="3453" spans="2:2" x14ac:dyDescent="0.2">
      <c r="B3453" s="2"/>
    </row>
    <row r="3454" spans="2:2" x14ac:dyDescent="0.2">
      <c r="B3454" s="2"/>
    </row>
    <row r="3455" spans="2:2" x14ac:dyDescent="0.2">
      <c r="B3455" s="2"/>
    </row>
    <row r="3456" spans="2:2" x14ac:dyDescent="0.2">
      <c r="B3456" s="2"/>
    </row>
    <row r="3457" spans="2:2" x14ac:dyDescent="0.2">
      <c r="B3457" s="2"/>
    </row>
    <row r="3458" spans="2:2" x14ac:dyDescent="0.2">
      <c r="B3458" s="2"/>
    </row>
    <row r="3459" spans="2:2" x14ac:dyDescent="0.2">
      <c r="B3459" s="2"/>
    </row>
    <row r="3460" spans="2:2" x14ac:dyDescent="0.2">
      <c r="B3460" s="2"/>
    </row>
    <row r="3461" spans="2:2" x14ac:dyDescent="0.2">
      <c r="B3461" s="2"/>
    </row>
    <row r="3462" spans="2:2" x14ac:dyDescent="0.2">
      <c r="B3462" s="2"/>
    </row>
    <row r="3463" spans="2:2" x14ac:dyDescent="0.2">
      <c r="B3463" s="2"/>
    </row>
    <row r="3464" spans="2:2" x14ac:dyDescent="0.2">
      <c r="B3464" s="2"/>
    </row>
    <row r="3465" spans="2:2" x14ac:dyDescent="0.2">
      <c r="B3465" s="2"/>
    </row>
    <row r="3466" spans="2:2" x14ac:dyDescent="0.2">
      <c r="B3466" s="2"/>
    </row>
    <row r="3467" spans="2:2" x14ac:dyDescent="0.2">
      <c r="B3467" s="2"/>
    </row>
    <row r="3468" spans="2:2" x14ac:dyDescent="0.2">
      <c r="B3468" s="2"/>
    </row>
    <row r="3469" spans="2:2" x14ac:dyDescent="0.2">
      <c r="B3469" s="2"/>
    </row>
    <row r="3470" spans="2:2" x14ac:dyDescent="0.2">
      <c r="B3470" s="2"/>
    </row>
    <row r="3471" spans="2:2" x14ac:dyDescent="0.2">
      <c r="B3471" s="2"/>
    </row>
    <row r="3472" spans="2:2" x14ac:dyDescent="0.2">
      <c r="B3472" s="2"/>
    </row>
    <row r="3473" spans="2:2" x14ac:dyDescent="0.2">
      <c r="B3473" s="2"/>
    </row>
    <row r="3474" spans="2:2" x14ac:dyDescent="0.2">
      <c r="B3474" s="2"/>
    </row>
    <row r="3475" spans="2:2" x14ac:dyDescent="0.2">
      <c r="B3475" s="2"/>
    </row>
    <row r="3476" spans="2:2" x14ac:dyDescent="0.2">
      <c r="B3476" s="2"/>
    </row>
    <row r="3477" spans="2:2" x14ac:dyDescent="0.2">
      <c r="B3477" s="2"/>
    </row>
    <row r="3478" spans="2:2" x14ac:dyDescent="0.2">
      <c r="B3478" s="2"/>
    </row>
    <row r="3479" spans="2:2" x14ac:dyDescent="0.2">
      <c r="B3479" s="2"/>
    </row>
    <row r="3480" spans="2:2" x14ac:dyDescent="0.2">
      <c r="B3480" s="2"/>
    </row>
    <row r="3481" spans="2:2" x14ac:dyDescent="0.2">
      <c r="B3481" s="2"/>
    </row>
    <row r="3482" spans="2:2" x14ac:dyDescent="0.2">
      <c r="B3482" s="2"/>
    </row>
    <row r="3483" spans="2:2" x14ac:dyDescent="0.2">
      <c r="B3483" s="2"/>
    </row>
    <row r="3484" spans="2:2" x14ac:dyDescent="0.2">
      <c r="B3484" s="2"/>
    </row>
    <row r="3485" spans="2:2" x14ac:dyDescent="0.2">
      <c r="B3485" s="2"/>
    </row>
    <row r="3486" spans="2:2" x14ac:dyDescent="0.2">
      <c r="B3486" s="2"/>
    </row>
    <row r="3487" spans="2:2" x14ac:dyDescent="0.2">
      <c r="B3487" s="2"/>
    </row>
    <row r="3488" spans="2:2" x14ac:dyDescent="0.2">
      <c r="B3488" s="2"/>
    </row>
    <row r="3489" spans="2:2" x14ac:dyDescent="0.2">
      <c r="B3489" s="2"/>
    </row>
    <row r="3490" spans="2:2" x14ac:dyDescent="0.2">
      <c r="B3490" s="2"/>
    </row>
    <row r="3491" spans="2:2" x14ac:dyDescent="0.2">
      <c r="B3491" s="2"/>
    </row>
    <row r="3492" spans="2:2" x14ac:dyDescent="0.2">
      <c r="B3492" s="2"/>
    </row>
    <row r="3493" spans="2:2" x14ac:dyDescent="0.2">
      <c r="B3493" s="2"/>
    </row>
    <row r="3494" spans="2:2" x14ac:dyDescent="0.2">
      <c r="B3494" s="2"/>
    </row>
    <row r="3495" spans="2:2" x14ac:dyDescent="0.2">
      <c r="B3495" s="2"/>
    </row>
    <row r="3496" spans="2:2" x14ac:dyDescent="0.2">
      <c r="B3496" s="2"/>
    </row>
    <row r="3497" spans="2:2" x14ac:dyDescent="0.2">
      <c r="B3497" s="2"/>
    </row>
    <row r="3498" spans="2:2" x14ac:dyDescent="0.2">
      <c r="B3498" s="2"/>
    </row>
    <row r="3499" spans="2:2" x14ac:dyDescent="0.2">
      <c r="B3499" s="2"/>
    </row>
    <row r="3500" spans="2:2" x14ac:dyDescent="0.2">
      <c r="B3500" s="2"/>
    </row>
    <row r="3501" spans="2:2" x14ac:dyDescent="0.2">
      <c r="B3501" s="2"/>
    </row>
    <row r="3502" spans="2:2" x14ac:dyDescent="0.2">
      <c r="B3502" s="2"/>
    </row>
    <row r="3503" spans="2:2" x14ac:dyDescent="0.2">
      <c r="B3503" s="2"/>
    </row>
    <row r="3504" spans="2:2" x14ac:dyDescent="0.2">
      <c r="B3504" s="2"/>
    </row>
    <row r="3505" spans="2:2" x14ac:dyDescent="0.2">
      <c r="B3505" s="2"/>
    </row>
    <row r="3506" spans="2:2" x14ac:dyDescent="0.2">
      <c r="B3506" s="2"/>
    </row>
    <row r="3507" spans="2:2" x14ac:dyDescent="0.2">
      <c r="B3507" s="2"/>
    </row>
    <row r="3508" spans="2:2" x14ac:dyDescent="0.2">
      <c r="B3508" s="2"/>
    </row>
    <row r="3509" spans="2:2" x14ac:dyDescent="0.2">
      <c r="B3509" s="2"/>
    </row>
    <row r="3510" spans="2:2" x14ac:dyDescent="0.2">
      <c r="B3510" s="2"/>
    </row>
    <row r="3511" spans="2:2" x14ac:dyDescent="0.2">
      <c r="B3511" s="2"/>
    </row>
    <row r="3512" spans="2:2" x14ac:dyDescent="0.2">
      <c r="B3512" s="2"/>
    </row>
    <row r="3513" spans="2:2" x14ac:dyDescent="0.2">
      <c r="B3513" s="2"/>
    </row>
    <row r="3514" spans="2:2" x14ac:dyDescent="0.2">
      <c r="B3514" s="2"/>
    </row>
    <row r="3515" spans="2:2" x14ac:dyDescent="0.2">
      <c r="B3515" s="2"/>
    </row>
    <row r="3516" spans="2:2" x14ac:dyDescent="0.2">
      <c r="B3516" s="2"/>
    </row>
    <row r="3517" spans="2:2" x14ac:dyDescent="0.2">
      <c r="B3517" s="2"/>
    </row>
    <row r="3518" spans="2:2" x14ac:dyDescent="0.2">
      <c r="B3518" s="2"/>
    </row>
    <row r="3519" spans="2:2" x14ac:dyDescent="0.2">
      <c r="B3519" s="2"/>
    </row>
    <row r="3520" spans="2:2" x14ac:dyDescent="0.2">
      <c r="B3520" s="2"/>
    </row>
    <row r="3521" spans="2:2" x14ac:dyDescent="0.2">
      <c r="B3521" s="2"/>
    </row>
    <row r="3522" spans="2:2" x14ac:dyDescent="0.2">
      <c r="B3522" s="2"/>
    </row>
    <row r="3523" spans="2:2" x14ac:dyDescent="0.2">
      <c r="B3523" s="2"/>
    </row>
    <row r="3524" spans="2:2" x14ac:dyDescent="0.2">
      <c r="B3524" s="2"/>
    </row>
    <row r="3525" spans="2:2" x14ac:dyDescent="0.2">
      <c r="B3525" s="2"/>
    </row>
    <row r="3526" spans="2:2" x14ac:dyDescent="0.2">
      <c r="B3526" s="2"/>
    </row>
    <row r="3527" spans="2:2" x14ac:dyDescent="0.2">
      <c r="B3527" s="2"/>
    </row>
    <row r="3528" spans="2:2" x14ac:dyDescent="0.2">
      <c r="B3528" s="2"/>
    </row>
    <row r="3529" spans="2:2" x14ac:dyDescent="0.2">
      <c r="B3529" s="2"/>
    </row>
    <row r="3530" spans="2:2" x14ac:dyDescent="0.2">
      <c r="B3530" s="2"/>
    </row>
    <row r="3531" spans="2:2" x14ac:dyDescent="0.2">
      <c r="B3531" s="2"/>
    </row>
    <row r="3532" spans="2:2" x14ac:dyDescent="0.2">
      <c r="B3532" s="2"/>
    </row>
    <row r="3533" spans="2:2" x14ac:dyDescent="0.2">
      <c r="B3533" s="2"/>
    </row>
    <row r="3534" spans="2:2" x14ac:dyDescent="0.2">
      <c r="B3534" s="2"/>
    </row>
    <row r="3535" spans="2:2" x14ac:dyDescent="0.2">
      <c r="B3535" s="2"/>
    </row>
    <row r="3536" spans="2:2" x14ac:dyDescent="0.2">
      <c r="B3536" s="2"/>
    </row>
    <row r="3537" spans="2:2" x14ac:dyDescent="0.2">
      <c r="B3537" s="2"/>
    </row>
    <row r="3538" spans="2:2" x14ac:dyDescent="0.2">
      <c r="B3538" s="2"/>
    </row>
    <row r="3539" spans="2:2" x14ac:dyDescent="0.2">
      <c r="B3539" s="2"/>
    </row>
    <row r="3540" spans="2:2" x14ac:dyDescent="0.2">
      <c r="B3540" s="2"/>
    </row>
    <row r="3541" spans="2:2" x14ac:dyDescent="0.2">
      <c r="B3541" s="2"/>
    </row>
    <row r="3542" spans="2:2" x14ac:dyDescent="0.2">
      <c r="B3542" s="2"/>
    </row>
    <row r="3543" spans="2:2" x14ac:dyDescent="0.2">
      <c r="B3543" s="2"/>
    </row>
    <row r="3544" spans="2:2" x14ac:dyDescent="0.2">
      <c r="B3544" s="2"/>
    </row>
    <row r="3545" spans="2:2" x14ac:dyDescent="0.2">
      <c r="B3545" s="2"/>
    </row>
    <row r="3546" spans="2:2" x14ac:dyDescent="0.2">
      <c r="B3546" s="2"/>
    </row>
    <row r="3547" spans="2:2" x14ac:dyDescent="0.2">
      <c r="B3547" s="2"/>
    </row>
    <row r="3548" spans="2:2" x14ac:dyDescent="0.2">
      <c r="B3548" s="2"/>
    </row>
    <row r="3549" spans="2:2" x14ac:dyDescent="0.2">
      <c r="B3549" s="2"/>
    </row>
    <row r="3550" spans="2:2" x14ac:dyDescent="0.2">
      <c r="B3550" s="2"/>
    </row>
    <row r="3551" spans="2:2" x14ac:dyDescent="0.2">
      <c r="B3551" s="2"/>
    </row>
    <row r="3552" spans="2:2" x14ac:dyDescent="0.2">
      <c r="B3552" s="2"/>
    </row>
    <row r="3553" spans="2:2" x14ac:dyDescent="0.2">
      <c r="B3553" s="2"/>
    </row>
    <row r="3554" spans="2:2" x14ac:dyDescent="0.2">
      <c r="B3554" s="2"/>
    </row>
    <row r="3555" spans="2:2" x14ac:dyDescent="0.2">
      <c r="B3555" s="2"/>
    </row>
    <row r="3556" spans="2:2" x14ac:dyDescent="0.2">
      <c r="B3556" s="2"/>
    </row>
    <row r="3557" spans="2:2" x14ac:dyDescent="0.2">
      <c r="B3557" s="2"/>
    </row>
    <row r="3558" spans="2:2" x14ac:dyDescent="0.2">
      <c r="B3558" s="2"/>
    </row>
    <row r="3559" spans="2:2" x14ac:dyDescent="0.2">
      <c r="B3559" s="2"/>
    </row>
    <row r="3560" spans="2:2" x14ac:dyDescent="0.2">
      <c r="B3560" s="2"/>
    </row>
    <row r="3561" spans="2:2" x14ac:dyDescent="0.2">
      <c r="B3561" s="2"/>
    </row>
    <row r="3562" spans="2:2" x14ac:dyDescent="0.2">
      <c r="B3562" s="2"/>
    </row>
    <row r="3563" spans="2:2" x14ac:dyDescent="0.2">
      <c r="B3563" s="2"/>
    </row>
    <row r="3564" spans="2:2" x14ac:dyDescent="0.2">
      <c r="B3564" s="2"/>
    </row>
    <row r="3565" spans="2:2" x14ac:dyDescent="0.2">
      <c r="B3565" s="2"/>
    </row>
    <row r="3566" spans="2:2" x14ac:dyDescent="0.2">
      <c r="B3566" s="2"/>
    </row>
    <row r="3567" spans="2:2" x14ac:dyDescent="0.2">
      <c r="B3567" s="2"/>
    </row>
    <row r="3568" spans="2:2" x14ac:dyDescent="0.2">
      <c r="B3568" s="2"/>
    </row>
    <row r="3569" spans="2:2" x14ac:dyDescent="0.2">
      <c r="B3569" s="2"/>
    </row>
    <row r="3570" spans="2:2" x14ac:dyDescent="0.2">
      <c r="B3570" s="2"/>
    </row>
    <row r="3571" spans="2:2" x14ac:dyDescent="0.2">
      <c r="B3571" s="2"/>
    </row>
    <row r="3572" spans="2:2" x14ac:dyDescent="0.2">
      <c r="B3572" s="2"/>
    </row>
    <row r="3573" spans="2:2" x14ac:dyDescent="0.2">
      <c r="B3573" s="2"/>
    </row>
    <row r="3574" spans="2:2" x14ac:dyDescent="0.2">
      <c r="B3574" s="2"/>
    </row>
    <row r="3575" spans="2:2" x14ac:dyDescent="0.2">
      <c r="B3575" s="2"/>
    </row>
    <row r="3576" spans="2:2" x14ac:dyDescent="0.2">
      <c r="B3576" s="2"/>
    </row>
    <row r="3577" spans="2:2" x14ac:dyDescent="0.2">
      <c r="B3577" s="2"/>
    </row>
    <row r="3578" spans="2:2" x14ac:dyDescent="0.2">
      <c r="B3578" s="2"/>
    </row>
    <row r="3579" spans="2:2" x14ac:dyDescent="0.2">
      <c r="B3579" s="2"/>
    </row>
    <row r="3580" spans="2:2" x14ac:dyDescent="0.2">
      <c r="B3580" s="2"/>
    </row>
    <row r="3581" spans="2:2" x14ac:dyDescent="0.2">
      <c r="B3581" s="2"/>
    </row>
    <row r="3582" spans="2:2" x14ac:dyDescent="0.2">
      <c r="B3582" s="2"/>
    </row>
    <row r="3583" spans="2:2" x14ac:dyDescent="0.2">
      <c r="B3583" s="2"/>
    </row>
    <row r="3584" spans="2:2" x14ac:dyDescent="0.2">
      <c r="B3584" s="2"/>
    </row>
    <row r="3585" spans="2:2" x14ac:dyDescent="0.2">
      <c r="B3585" s="2"/>
    </row>
    <row r="3586" spans="2:2" x14ac:dyDescent="0.2">
      <c r="B3586" s="2"/>
    </row>
    <row r="3587" spans="2:2" x14ac:dyDescent="0.2">
      <c r="B3587" s="2"/>
    </row>
    <row r="3588" spans="2:2" x14ac:dyDescent="0.2">
      <c r="B3588" s="2"/>
    </row>
    <row r="3589" spans="2:2" x14ac:dyDescent="0.2">
      <c r="B3589" s="2"/>
    </row>
    <row r="3590" spans="2:2" x14ac:dyDescent="0.2">
      <c r="B3590" s="2"/>
    </row>
    <row r="3591" spans="2:2" x14ac:dyDescent="0.2">
      <c r="B3591" s="2"/>
    </row>
    <row r="3592" spans="2:2" x14ac:dyDescent="0.2">
      <c r="B3592" s="2"/>
    </row>
    <row r="3593" spans="2:2" x14ac:dyDescent="0.2">
      <c r="B3593" s="2"/>
    </row>
    <row r="3594" spans="2:2" x14ac:dyDescent="0.2">
      <c r="B3594" s="2"/>
    </row>
    <row r="3595" spans="2:2" x14ac:dyDescent="0.2">
      <c r="B3595" s="2"/>
    </row>
    <row r="3596" spans="2:2" x14ac:dyDescent="0.2">
      <c r="B3596" s="2"/>
    </row>
    <row r="3597" spans="2:2" x14ac:dyDescent="0.2">
      <c r="B3597" s="2"/>
    </row>
    <row r="3598" spans="2:2" x14ac:dyDescent="0.2">
      <c r="B3598" s="2"/>
    </row>
    <row r="3599" spans="2:2" x14ac:dyDescent="0.2">
      <c r="B3599" s="2"/>
    </row>
    <row r="3600" spans="2:2" x14ac:dyDescent="0.2">
      <c r="B3600" s="2"/>
    </row>
    <row r="3601" spans="2:2" x14ac:dyDescent="0.2">
      <c r="B3601" s="2"/>
    </row>
    <row r="3602" spans="2:2" x14ac:dyDescent="0.2">
      <c r="B3602" s="2"/>
    </row>
    <row r="3603" spans="2:2" x14ac:dyDescent="0.2">
      <c r="B3603" s="2"/>
    </row>
    <row r="3604" spans="2:2" x14ac:dyDescent="0.2">
      <c r="B3604" s="2"/>
    </row>
    <row r="3605" spans="2:2" x14ac:dyDescent="0.2">
      <c r="B3605" s="2"/>
    </row>
    <row r="3606" spans="2:2" x14ac:dyDescent="0.2">
      <c r="B3606" s="2"/>
    </row>
    <row r="3607" spans="2:2" x14ac:dyDescent="0.2">
      <c r="B3607" s="2"/>
    </row>
    <row r="3608" spans="2:2" x14ac:dyDescent="0.2">
      <c r="B3608" s="2"/>
    </row>
    <row r="3609" spans="2:2" x14ac:dyDescent="0.2">
      <c r="B3609" s="2"/>
    </row>
    <row r="3610" spans="2:2" x14ac:dyDescent="0.2">
      <c r="B3610" s="2"/>
    </row>
    <row r="3611" spans="2:2" x14ac:dyDescent="0.2">
      <c r="B3611" s="2"/>
    </row>
    <row r="3612" spans="2:2" x14ac:dyDescent="0.2">
      <c r="B3612" s="2"/>
    </row>
    <row r="3613" spans="2:2" x14ac:dyDescent="0.2">
      <c r="B3613" s="2"/>
    </row>
    <row r="3614" spans="2:2" x14ac:dyDescent="0.2">
      <c r="B3614" s="2"/>
    </row>
    <row r="3615" spans="2:2" x14ac:dyDescent="0.2">
      <c r="B3615" s="2"/>
    </row>
    <row r="3616" spans="2:2" x14ac:dyDescent="0.2">
      <c r="B3616" s="2"/>
    </row>
    <row r="3617" spans="2:2" x14ac:dyDescent="0.2">
      <c r="B3617" s="2"/>
    </row>
    <row r="3618" spans="2:2" x14ac:dyDescent="0.2">
      <c r="B3618" s="2"/>
    </row>
    <row r="3619" spans="2:2" x14ac:dyDescent="0.2">
      <c r="B3619" s="2"/>
    </row>
    <row r="3620" spans="2:2" x14ac:dyDescent="0.2">
      <c r="B3620" s="2"/>
    </row>
    <row r="3621" spans="2:2" x14ac:dyDescent="0.2">
      <c r="B3621" s="2"/>
    </row>
    <row r="3622" spans="2:2" x14ac:dyDescent="0.2">
      <c r="B3622" s="2"/>
    </row>
    <row r="3623" spans="2:2" x14ac:dyDescent="0.2">
      <c r="B3623" s="2"/>
    </row>
    <row r="3624" spans="2:2" x14ac:dyDescent="0.2">
      <c r="B3624" s="2"/>
    </row>
    <row r="3625" spans="2:2" x14ac:dyDescent="0.2">
      <c r="B3625" s="2"/>
    </row>
    <row r="3626" spans="2:2" x14ac:dyDescent="0.2">
      <c r="B3626" s="2"/>
    </row>
    <row r="3627" spans="2:2" x14ac:dyDescent="0.2">
      <c r="B3627" s="2"/>
    </row>
    <row r="3628" spans="2:2" x14ac:dyDescent="0.2">
      <c r="B3628" s="2"/>
    </row>
    <row r="3629" spans="2:2" x14ac:dyDescent="0.2">
      <c r="B3629" s="2"/>
    </row>
    <row r="3630" spans="2:2" x14ac:dyDescent="0.2">
      <c r="B3630" s="2"/>
    </row>
    <row r="3631" spans="2:2" x14ac:dyDescent="0.2">
      <c r="B3631" s="2"/>
    </row>
    <row r="3632" spans="2:2" x14ac:dyDescent="0.2">
      <c r="B3632" s="2"/>
    </row>
    <row r="3633" spans="2:2" x14ac:dyDescent="0.2">
      <c r="B3633" s="2"/>
    </row>
    <row r="3634" spans="2:2" x14ac:dyDescent="0.2">
      <c r="B3634" s="2"/>
    </row>
    <row r="3635" spans="2:2" x14ac:dyDescent="0.2">
      <c r="B3635" s="2"/>
    </row>
    <row r="3636" spans="2:2" x14ac:dyDescent="0.2">
      <c r="B3636" s="2"/>
    </row>
    <row r="3637" spans="2:2" x14ac:dyDescent="0.2">
      <c r="B3637" s="2"/>
    </row>
    <row r="3638" spans="2:2" x14ac:dyDescent="0.2">
      <c r="B3638" s="2"/>
    </row>
    <row r="3639" spans="2:2" x14ac:dyDescent="0.2">
      <c r="B3639" s="2"/>
    </row>
    <row r="3640" spans="2:2" x14ac:dyDescent="0.2">
      <c r="B3640" s="2"/>
    </row>
    <row r="3641" spans="2:2" x14ac:dyDescent="0.2">
      <c r="B3641" s="2"/>
    </row>
    <row r="3642" spans="2:2" x14ac:dyDescent="0.2">
      <c r="B3642" s="2"/>
    </row>
    <row r="3643" spans="2:2" x14ac:dyDescent="0.2">
      <c r="B3643" s="2"/>
    </row>
  </sheetData>
  <sheetProtection algorithmName="SHA-512" hashValue="KdPfm3upeL7i/tktn+RLobdlI5GnWiNZIA29xilS34i6834yu+v3lEODm7y/ulvFtYrjotEHtp5HSpSk0/bEtQ==" saltValue="qVoY1uIXNoU2ZGNBZEpFlQ==" spinCount="100000" sheet="1" objects="1" scenarios="1"/>
  <mergeCells count="3887">
    <mergeCell ref="T382:U382"/>
    <mergeCell ref="V382:W382"/>
    <mergeCell ref="R381:S381"/>
    <mergeCell ref="J385:K385"/>
    <mergeCell ref="L385:M385"/>
    <mergeCell ref="V381:W381"/>
    <mergeCell ref="D382:E382"/>
    <mergeCell ref="D367:E367"/>
    <mergeCell ref="F367:G367"/>
    <mergeCell ref="H367:I367"/>
    <mergeCell ref="J367:K367"/>
    <mergeCell ref="L367:M367"/>
    <mergeCell ref="N367:O367"/>
    <mergeCell ref="P367:Q367"/>
    <mergeCell ref="R367:S367"/>
    <mergeCell ref="T367:U367"/>
    <mergeCell ref="V367:W367"/>
    <mergeCell ref="D381:E381"/>
    <mergeCell ref="F381:G381"/>
    <mergeCell ref="H381:I381"/>
    <mergeCell ref="J381:K381"/>
    <mergeCell ref="L381:M381"/>
    <mergeCell ref="N381:O381"/>
    <mergeCell ref="P381:Q381"/>
    <mergeCell ref="L377:M377"/>
    <mergeCell ref="T377:U377"/>
    <mergeCell ref="V377:W377"/>
    <mergeCell ref="D374:E374"/>
    <mergeCell ref="F374:Z374"/>
    <mergeCell ref="T451:U451"/>
    <mergeCell ref="V451:W451"/>
    <mergeCell ref="D384:E384"/>
    <mergeCell ref="F384:G384"/>
    <mergeCell ref="H384:I384"/>
    <mergeCell ref="J384:K384"/>
    <mergeCell ref="L384:M384"/>
    <mergeCell ref="N384:O384"/>
    <mergeCell ref="P384:Q384"/>
    <mergeCell ref="V409:W409"/>
    <mergeCell ref="L397:M397"/>
    <mergeCell ref="N397:O397"/>
    <mergeCell ref="F401:G401"/>
    <mergeCell ref="F396:G396"/>
    <mergeCell ref="P406:Q406"/>
    <mergeCell ref="R397:S397"/>
    <mergeCell ref="T397:U397"/>
    <mergeCell ref="V397:W397"/>
    <mergeCell ref="H408:I408"/>
    <mergeCell ref="J408:K408"/>
    <mergeCell ref="R409:S409"/>
    <mergeCell ref="H406:I406"/>
    <mergeCell ref="N390:O390"/>
    <mergeCell ref="P390:Q390"/>
    <mergeCell ref="R384:S384"/>
    <mergeCell ref="D385:E385"/>
    <mergeCell ref="F385:G385"/>
    <mergeCell ref="N408:O408"/>
    <mergeCell ref="R390:S390"/>
    <mergeCell ref="R405:S405"/>
    <mergeCell ref="H401:I401"/>
    <mergeCell ref="D405:E405"/>
    <mergeCell ref="P593:Q593"/>
    <mergeCell ref="R593:S593"/>
    <mergeCell ref="T593:U593"/>
    <mergeCell ref="V593:W593"/>
    <mergeCell ref="D597:E597"/>
    <mergeCell ref="F597:G597"/>
    <mergeCell ref="H597:I597"/>
    <mergeCell ref="J597:K597"/>
    <mergeCell ref="L597:M597"/>
    <mergeCell ref="N597:O597"/>
    <mergeCell ref="P597:Q597"/>
    <mergeCell ref="R597:S597"/>
    <mergeCell ref="T597:U597"/>
    <mergeCell ref="V597:W597"/>
    <mergeCell ref="V596:W596"/>
    <mergeCell ref="J594:K594"/>
    <mergeCell ref="L594:M594"/>
    <mergeCell ref="N594:O594"/>
    <mergeCell ref="P594:Q594"/>
    <mergeCell ref="R594:S594"/>
    <mergeCell ref="T594:U594"/>
    <mergeCell ref="V594:W594"/>
    <mergeCell ref="D595:E595"/>
    <mergeCell ref="F595:G595"/>
    <mergeCell ref="H595:I595"/>
    <mergeCell ref="J595:K595"/>
    <mergeCell ref="T596:U596"/>
    <mergeCell ref="D596:E596"/>
    <mergeCell ref="F596:G596"/>
    <mergeCell ref="H596:I596"/>
    <mergeCell ref="J596:K596"/>
    <mergeCell ref="L596:M596"/>
    <mergeCell ref="D13:E13"/>
    <mergeCell ref="D18:E18"/>
    <mergeCell ref="F18:Z18"/>
    <mergeCell ref="T15:U15"/>
    <mergeCell ref="V15:W15"/>
    <mergeCell ref="T16:U16"/>
    <mergeCell ref="T12:U12"/>
    <mergeCell ref="V12:W12"/>
    <mergeCell ref="T14:U14"/>
    <mergeCell ref="V14:W14"/>
    <mergeCell ref="R9:S9"/>
    <mergeCell ref="F10:G10"/>
    <mergeCell ref="D16:E16"/>
    <mergeCell ref="F16:G16"/>
    <mergeCell ref="H34:I34"/>
    <mergeCell ref="J34:K34"/>
    <mergeCell ref="N15:O15"/>
    <mergeCell ref="V29:W29"/>
    <mergeCell ref="T10:U10"/>
    <mergeCell ref="J11:K11"/>
    <mergeCell ref="D15:E15"/>
    <mergeCell ref="D22:X22"/>
    <mergeCell ref="N27:O27"/>
    <mergeCell ref="P27:Q27"/>
    <mergeCell ref="R27:S27"/>
    <mergeCell ref="H33:I33"/>
    <mergeCell ref="J33:K33"/>
    <mergeCell ref="N11:O11"/>
    <mergeCell ref="P11:Q11"/>
    <mergeCell ref="H21:I21"/>
    <mergeCell ref="D21:E21"/>
    <mergeCell ref="F21:G21"/>
    <mergeCell ref="D158:Z158"/>
    <mergeCell ref="D159:E159"/>
    <mergeCell ref="F159:G159"/>
    <mergeCell ref="L130:M130"/>
    <mergeCell ref="D120:E120"/>
    <mergeCell ref="F33:G33"/>
    <mergeCell ref="D27:E27"/>
    <mergeCell ref="R20:S20"/>
    <mergeCell ref="L13:M13"/>
    <mergeCell ref="L20:M20"/>
    <mergeCell ref="N117:O117"/>
    <mergeCell ref="L154:M154"/>
    <mergeCell ref="N154:O154"/>
    <mergeCell ref="T120:U120"/>
    <mergeCell ref="V120:W120"/>
    <mergeCell ref="D118:E118"/>
    <mergeCell ref="F118:G118"/>
    <mergeCell ref="R154:S154"/>
    <mergeCell ref="F154:G154"/>
    <mergeCell ref="D115:E115"/>
    <mergeCell ref="V114:W114"/>
    <mergeCell ref="F116:G116"/>
    <mergeCell ref="H116:I116"/>
    <mergeCell ref="J116:K116"/>
    <mergeCell ref="F125:G125"/>
    <mergeCell ref="H125:I125"/>
    <mergeCell ref="J125:K125"/>
    <mergeCell ref="L125:M125"/>
    <mergeCell ref="V132:W132"/>
    <mergeCell ref="V151:W151"/>
    <mergeCell ref="H118:I118"/>
    <mergeCell ref="N126:O126"/>
    <mergeCell ref="R130:S130"/>
    <mergeCell ref="V145:W145"/>
    <mergeCell ref="J128:K128"/>
    <mergeCell ref="D132:E132"/>
    <mergeCell ref="F128:G128"/>
    <mergeCell ref="V130:W130"/>
    <mergeCell ref="T131:U131"/>
    <mergeCell ref="V119:W119"/>
    <mergeCell ref="F130:G130"/>
    <mergeCell ref="H130:I130"/>
    <mergeCell ref="J130:K130"/>
    <mergeCell ref="R138:S138"/>
    <mergeCell ref="T138:U138"/>
    <mergeCell ref="V138:W138"/>
    <mergeCell ref="D139:E139"/>
    <mergeCell ref="F139:G139"/>
    <mergeCell ref="H139:I139"/>
    <mergeCell ref="F120:G120"/>
    <mergeCell ref="H120:I120"/>
    <mergeCell ref="J120:K120"/>
    <mergeCell ref="J145:K145"/>
    <mergeCell ref="D134:E134"/>
    <mergeCell ref="F129:G129"/>
    <mergeCell ref="P128:Q128"/>
    <mergeCell ref="D126:E126"/>
    <mergeCell ref="H126:I126"/>
    <mergeCell ref="J126:K126"/>
    <mergeCell ref="L126:M126"/>
    <mergeCell ref="P126:Q126"/>
    <mergeCell ref="F126:G126"/>
    <mergeCell ref="D141:E141"/>
    <mergeCell ref="F141:G141"/>
    <mergeCell ref="D185:E185"/>
    <mergeCell ref="D182:E182"/>
    <mergeCell ref="R183:S183"/>
    <mergeCell ref="F179:G179"/>
    <mergeCell ref="T126:U126"/>
    <mergeCell ref="H476:I476"/>
    <mergeCell ref="H473:I473"/>
    <mergeCell ref="F474:G474"/>
    <mergeCell ref="J474:K474"/>
    <mergeCell ref="T476:U476"/>
    <mergeCell ref="N182:O182"/>
    <mergeCell ref="D131:E131"/>
    <mergeCell ref="D143:E143"/>
    <mergeCell ref="D146:X146"/>
    <mergeCell ref="T385:U385"/>
    <mergeCell ref="V385:W385"/>
    <mergeCell ref="D383:E383"/>
    <mergeCell ref="F383:G383"/>
    <mergeCell ref="H383:I383"/>
    <mergeCell ref="J383:K383"/>
    <mergeCell ref="L383:M383"/>
    <mergeCell ref="F153:G153"/>
    <mergeCell ref="L151:M151"/>
    <mergeCell ref="H128:I128"/>
    <mergeCell ref="P181:Q181"/>
    <mergeCell ref="V221:W221"/>
    <mergeCell ref="T221:U221"/>
    <mergeCell ref="P221:Q221"/>
    <mergeCell ref="P150:Q150"/>
    <mergeCell ref="D130:E130"/>
    <mergeCell ref="F127:G127"/>
    <mergeCell ref="H127:I127"/>
    <mergeCell ref="P472:Q472"/>
    <mergeCell ref="D219:E219"/>
    <mergeCell ref="F382:G382"/>
    <mergeCell ref="H382:I382"/>
    <mergeCell ref="J382:K382"/>
    <mergeCell ref="L382:M382"/>
    <mergeCell ref="N382:O382"/>
    <mergeCell ref="P382:Q382"/>
    <mergeCell ref="R382:S382"/>
    <mergeCell ref="D218:X218"/>
    <mergeCell ref="D221:E221"/>
    <mergeCell ref="D357:Z357"/>
    <mergeCell ref="V408:W408"/>
    <mergeCell ref="T409:U409"/>
    <mergeCell ref="D371:E371"/>
    <mergeCell ref="F371:G371"/>
    <mergeCell ref="V475:W475"/>
    <mergeCell ref="H471:I471"/>
    <mergeCell ref="L471:M471"/>
    <mergeCell ref="F471:G471"/>
    <mergeCell ref="N385:O385"/>
    <mergeCell ref="T390:U390"/>
    <mergeCell ref="V390:W390"/>
    <mergeCell ref="H385:I385"/>
    <mergeCell ref="D451:E451"/>
    <mergeCell ref="F451:G451"/>
    <mergeCell ref="H451:I451"/>
    <mergeCell ref="J451:K451"/>
    <mergeCell ref="L451:M451"/>
    <mergeCell ref="N451:O451"/>
    <mergeCell ref="P451:Q451"/>
    <mergeCell ref="R451:S451"/>
    <mergeCell ref="T7:U7"/>
    <mergeCell ref="V7:W7"/>
    <mergeCell ref="J8:K8"/>
    <mergeCell ref="H12:I12"/>
    <mergeCell ref="P8:Q8"/>
    <mergeCell ref="L11:M11"/>
    <mergeCell ref="H474:I474"/>
    <mergeCell ref="D122:E122"/>
    <mergeCell ref="R151:S151"/>
    <mergeCell ref="D154:E154"/>
    <mergeCell ref="L118:M118"/>
    <mergeCell ref="N120:O120"/>
    <mergeCell ref="R473:S473"/>
    <mergeCell ref="F480:G480"/>
    <mergeCell ref="H475:I475"/>
    <mergeCell ref="R481:S481"/>
    <mergeCell ref="N476:O476"/>
    <mergeCell ref="D189:E189"/>
    <mergeCell ref="F182:G182"/>
    <mergeCell ref="D188:X188"/>
    <mergeCell ref="N152:O152"/>
    <mergeCell ref="F156:Z156"/>
    <mergeCell ref="L153:M153"/>
    <mergeCell ref="P154:Q154"/>
    <mergeCell ref="L179:M179"/>
    <mergeCell ref="D181:E181"/>
    <mergeCell ref="V229:W229"/>
    <mergeCell ref="D230:Z230"/>
    <mergeCell ref="D231:E231"/>
    <mergeCell ref="F221:G221"/>
    <mergeCell ref="N222:O222"/>
    <mergeCell ref="N221:O221"/>
    <mergeCell ref="V9:W9"/>
    <mergeCell ref="D17:X17"/>
    <mergeCell ref="D31:E31"/>
    <mergeCell ref="F31:Z31"/>
    <mergeCell ref="P33:Q33"/>
    <mergeCell ref="F20:G20"/>
    <mergeCell ref="T6:U6"/>
    <mergeCell ref="F112:G112"/>
    <mergeCell ref="H112:I112"/>
    <mergeCell ref="J112:K112"/>
    <mergeCell ref="L112:M112"/>
    <mergeCell ref="N112:O112"/>
    <mergeCell ref="P112:Q112"/>
    <mergeCell ref="T33:U33"/>
    <mergeCell ref="R33:S33"/>
    <mergeCell ref="T35:U35"/>
    <mergeCell ref="T13:U13"/>
    <mergeCell ref="V13:W13"/>
    <mergeCell ref="R35:S35"/>
    <mergeCell ref="H86:I86"/>
    <mergeCell ref="T112:U112"/>
    <mergeCell ref="V112:W112"/>
    <mergeCell ref="L35:M35"/>
    <mergeCell ref="T36:U36"/>
    <mergeCell ref="H91:I91"/>
    <mergeCell ref="V11:W11"/>
    <mergeCell ref="V86:W86"/>
    <mergeCell ref="N8:O8"/>
    <mergeCell ref="L34:M34"/>
    <mergeCell ref="N34:O34"/>
    <mergeCell ref="T20:U20"/>
    <mergeCell ref="V6:W6"/>
    <mergeCell ref="H10:I10"/>
    <mergeCell ref="J10:K10"/>
    <mergeCell ref="H16:I16"/>
    <mergeCell ref="J16:K16"/>
    <mergeCell ref="P12:Q12"/>
    <mergeCell ref="R12:S12"/>
    <mergeCell ref="N14:O14"/>
    <mergeCell ref="F54:Z54"/>
    <mergeCell ref="P34:Q34"/>
    <mergeCell ref="L77:M77"/>
    <mergeCell ref="H45:I45"/>
    <mergeCell ref="P16:Q16"/>
    <mergeCell ref="P21:Q21"/>
    <mergeCell ref="L21:M21"/>
    <mergeCell ref="V16:W16"/>
    <mergeCell ref="P76:Q76"/>
    <mergeCell ref="N20:O20"/>
    <mergeCell ref="V10:W10"/>
    <mergeCell ref="V21:W21"/>
    <mergeCell ref="J20:K20"/>
    <mergeCell ref="H15:I15"/>
    <mergeCell ref="H20:I20"/>
    <mergeCell ref="T11:U11"/>
    <mergeCell ref="J13:K13"/>
    <mergeCell ref="L15:M15"/>
    <mergeCell ref="R11:S11"/>
    <mergeCell ref="R13:S13"/>
    <mergeCell ref="F15:G15"/>
    <mergeCell ref="P15:Q15"/>
    <mergeCell ref="R15:S15"/>
    <mergeCell ref="T29:U29"/>
    <mergeCell ref="F23:Z23"/>
    <mergeCell ref="P9:Q9"/>
    <mergeCell ref="F11:G11"/>
    <mergeCell ref="H11:I11"/>
    <mergeCell ref="F13:G13"/>
    <mergeCell ref="H13:I13"/>
    <mergeCell ref="V25:W25"/>
    <mergeCell ref="J12:K12"/>
    <mergeCell ref="D6:E6"/>
    <mergeCell ref="F6:G6"/>
    <mergeCell ref="L6:M6"/>
    <mergeCell ref="N6:O6"/>
    <mergeCell ref="P6:Q6"/>
    <mergeCell ref="D8:E8"/>
    <mergeCell ref="P14:Q14"/>
    <mergeCell ref="R14:S14"/>
    <mergeCell ref="H14:I14"/>
    <mergeCell ref="J14:K14"/>
    <mergeCell ref="L14:M14"/>
    <mergeCell ref="D12:E12"/>
    <mergeCell ref="F12:G12"/>
    <mergeCell ref="P10:Q10"/>
    <mergeCell ref="R10:S10"/>
    <mergeCell ref="L10:M10"/>
    <mergeCell ref="L7:M7"/>
    <mergeCell ref="V8:W8"/>
    <mergeCell ref="N7:O7"/>
    <mergeCell ref="P7:Q7"/>
    <mergeCell ref="R6:S6"/>
    <mergeCell ref="H6:I6"/>
    <mergeCell ref="J6:K6"/>
    <mergeCell ref="D14:E14"/>
    <mergeCell ref="F14:G14"/>
    <mergeCell ref="R8:S8"/>
    <mergeCell ref="D9:E9"/>
    <mergeCell ref="F9:G9"/>
    <mergeCell ref="H9:I9"/>
    <mergeCell ref="J9:K9"/>
    <mergeCell ref="L9:M9"/>
    <mergeCell ref="N9:O9"/>
    <mergeCell ref="R7:S7"/>
    <mergeCell ref="L8:M8"/>
    <mergeCell ref="D574:E574"/>
    <mergeCell ref="R569:S569"/>
    <mergeCell ref="N568:O568"/>
    <mergeCell ref="J571:K571"/>
    <mergeCell ref="D573:X573"/>
    <mergeCell ref="D7:E7"/>
    <mergeCell ref="F7:G7"/>
    <mergeCell ref="H7:I7"/>
    <mergeCell ref="J7:K7"/>
    <mergeCell ref="R16:S16"/>
    <mergeCell ref="D49:E49"/>
    <mergeCell ref="D10:E10"/>
    <mergeCell ref="R487:S487"/>
    <mergeCell ref="T474:U474"/>
    <mergeCell ref="H480:I480"/>
    <mergeCell ref="F482:G482"/>
    <mergeCell ref="N21:O21"/>
    <mergeCell ref="F8:G8"/>
    <mergeCell ref="H8:I8"/>
    <mergeCell ref="T9:U9"/>
    <mergeCell ref="L12:M12"/>
    <mergeCell ref="N12:O12"/>
    <mergeCell ref="P13:Q13"/>
    <mergeCell ref="D588:X588"/>
    <mergeCell ref="F589:Z589"/>
    <mergeCell ref="V569:W569"/>
    <mergeCell ref="D566:E566"/>
    <mergeCell ref="P572:Q572"/>
    <mergeCell ref="H569:I569"/>
    <mergeCell ref="D570:E570"/>
    <mergeCell ref="F570:G570"/>
    <mergeCell ref="D571:E571"/>
    <mergeCell ref="D568:E568"/>
    <mergeCell ref="N569:O569"/>
    <mergeCell ref="F574:Z574"/>
    <mergeCell ref="D572:E572"/>
    <mergeCell ref="F572:G572"/>
    <mergeCell ref="D569:E569"/>
    <mergeCell ref="V572:W572"/>
    <mergeCell ref="H572:I572"/>
    <mergeCell ref="R572:S572"/>
    <mergeCell ref="T570:U570"/>
    <mergeCell ref="R570:S570"/>
    <mergeCell ref="N570:O570"/>
    <mergeCell ref="L570:M570"/>
    <mergeCell ref="P570:Q570"/>
    <mergeCell ref="J569:K569"/>
    <mergeCell ref="V570:W570"/>
    <mergeCell ref="J572:K572"/>
    <mergeCell ref="J568:K568"/>
    <mergeCell ref="H568:I568"/>
    <mergeCell ref="F581:G581"/>
    <mergeCell ref="H581:I581"/>
    <mergeCell ref="T582:U582"/>
    <mergeCell ref="H585:I585"/>
    <mergeCell ref="V568:W568"/>
    <mergeCell ref="T572:U572"/>
    <mergeCell ref="N561:O561"/>
    <mergeCell ref="T564:U564"/>
    <mergeCell ref="L572:M572"/>
    <mergeCell ref="T531:U531"/>
    <mergeCell ref="T519:U519"/>
    <mergeCell ref="R519:S519"/>
    <mergeCell ref="V558:W558"/>
    <mergeCell ref="R555:S555"/>
    <mergeCell ref="T555:U555"/>
    <mergeCell ref="V555:W555"/>
    <mergeCell ref="R554:S554"/>
    <mergeCell ref="T554:U554"/>
    <mergeCell ref="T557:U557"/>
    <mergeCell ref="V557:W557"/>
    <mergeCell ref="V556:W556"/>
    <mergeCell ref="T556:U556"/>
    <mergeCell ref="P560:Q560"/>
    <mergeCell ref="P561:Q561"/>
    <mergeCell ref="R564:S564"/>
    <mergeCell ref="L564:M564"/>
    <mergeCell ref="L569:M569"/>
    <mergeCell ref="N572:O572"/>
    <mergeCell ref="L571:M571"/>
    <mergeCell ref="P519:Q519"/>
    <mergeCell ref="T8:U8"/>
    <mergeCell ref="J180:K180"/>
    <mergeCell ref="V405:W405"/>
    <mergeCell ref="J229:K229"/>
    <mergeCell ref="L229:M229"/>
    <mergeCell ref="N229:O229"/>
    <mergeCell ref="P229:Q229"/>
    <mergeCell ref="D376:Z376"/>
    <mergeCell ref="D377:E377"/>
    <mergeCell ref="F377:G377"/>
    <mergeCell ref="H377:I377"/>
    <mergeCell ref="J377:K377"/>
    <mergeCell ref="P222:Q222"/>
    <mergeCell ref="H222:I222"/>
    <mergeCell ref="R187:S187"/>
    <mergeCell ref="R371:S371"/>
    <mergeCell ref="N10:O10"/>
    <mergeCell ref="T21:U21"/>
    <mergeCell ref="R21:S21"/>
    <mergeCell ref="N13:O13"/>
    <mergeCell ref="T371:U371"/>
    <mergeCell ref="N371:O371"/>
    <mergeCell ref="L150:M150"/>
    <mergeCell ref="P187:Q187"/>
    <mergeCell ref="P183:Q183"/>
    <mergeCell ref="T181:U181"/>
    <mergeCell ref="F183:G183"/>
    <mergeCell ref="D184:X184"/>
    <mergeCell ref="F355:Z355"/>
    <mergeCell ref="P405:Q405"/>
    <mergeCell ref="T113:U113"/>
    <mergeCell ref="V231:W231"/>
    <mergeCell ref="D11:E11"/>
    <mergeCell ref="R29:S29"/>
    <mergeCell ref="R556:S556"/>
    <mergeCell ref="L560:M560"/>
    <mergeCell ref="L556:M556"/>
    <mergeCell ref="N471:O471"/>
    <mergeCell ref="F476:G476"/>
    <mergeCell ref="F472:G472"/>
    <mergeCell ref="N484:O484"/>
    <mergeCell ref="T484:U484"/>
    <mergeCell ref="L486:M486"/>
    <mergeCell ref="J476:K476"/>
    <mergeCell ref="N473:O473"/>
    <mergeCell ref="F88:Z88"/>
    <mergeCell ref="F78:G78"/>
    <mergeCell ref="D80:X80"/>
    <mergeCell ref="R71:S71"/>
    <mergeCell ref="P79:Q79"/>
    <mergeCell ref="R34:S34"/>
    <mergeCell ref="N153:O153"/>
    <mergeCell ref="D142:X142"/>
    <mergeCell ref="D147:E147"/>
    <mergeCell ref="J150:K150"/>
    <mergeCell ref="L187:M187"/>
    <mergeCell ref="P179:Q179"/>
    <mergeCell ref="N475:O475"/>
    <mergeCell ref="L480:M480"/>
    <mergeCell ref="C108:Z108"/>
    <mergeCell ref="N472:O472"/>
    <mergeCell ref="V74:W74"/>
    <mergeCell ref="H78:I78"/>
    <mergeCell ref="N74:O74"/>
    <mergeCell ref="N128:O128"/>
    <mergeCell ref="J99:K99"/>
    <mergeCell ref="F98:G98"/>
    <mergeCell ref="H371:I371"/>
    <mergeCell ref="D372:E372"/>
    <mergeCell ref="L371:M371"/>
    <mergeCell ref="J371:K371"/>
    <mergeCell ref="V372:W372"/>
    <mergeCell ref="N372:O372"/>
    <mergeCell ref="P372:Q372"/>
    <mergeCell ref="R372:S372"/>
    <mergeCell ref="T372:U372"/>
    <mergeCell ref="D380:Z380"/>
    <mergeCell ref="D224:E224"/>
    <mergeCell ref="D222:E222"/>
    <mergeCell ref="J221:K221"/>
    <mergeCell ref="A2:Z2"/>
    <mergeCell ref="C4:Z4"/>
    <mergeCell ref="H49:I49"/>
    <mergeCell ref="D47:E47"/>
    <mergeCell ref="D48:E48"/>
    <mergeCell ref="F48:G48"/>
    <mergeCell ref="J48:K48"/>
    <mergeCell ref="J21:K21"/>
    <mergeCell ref="D34:E34"/>
    <mergeCell ref="D38:E38"/>
    <mergeCell ref="F34:G34"/>
    <mergeCell ref="F36:G36"/>
    <mergeCell ref="D23:E23"/>
    <mergeCell ref="L48:M48"/>
    <mergeCell ref="P47:Q47"/>
    <mergeCell ref="D37:X37"/>
    <mergeCell ref="V26:W26"/>
    <mergeCell ref="V27:W27"/>
    <mergeCell ref="F28:G28"/>
    <mergeCell ref="H28:I28"/>
    <mergeCell ref="J28:K28"/>
    <mergeCell ref="L28:M28"/>
    <mergeCell ref="N28:O28"/>
    <mergeCell ref="P28:Q28"/>
    <mergeCell ref="R28:S28"/>
    <mergeCell ref="T25:U25"/>
    <mergeCell ref="P35:Q35"/>
    <mergeCell ref="L110:M110"/>
    <mergeCell ref="N110:O110"/>
    <mergeCell ref="P110:Q110"/>
    <mergeCell ref="P116:Q116"/>
    <mergeCell ref="R110:S110"/>
    <mergeCell ref="T110:U110"/>
    <mergeCell ref="V111:W111"/>
    <mergeCell ref="V110:W110"/>
    <mergeCell ref="D106:X106"/>
    <mergeCell ref="D110:E110"/>
    <mergeCell ref="F110:G110"/>
    <mergeCell ref="H110:I110"/>
    <mergeCell ref="J110:K110"/>
    <mergeCell ref="V92:W92"/>
    <mergeCell ref="J91:K91"/>
    <mergeCell ref="J111:K111"/>
    <mergeCell ref="D99:E99"/>
    <mergeCell ref="F99:G99"/>
    <mergeCell ref="H99:I99"/>
    <mergeCell ref="H48:I48"/>
    <mergeCell ref="T71:U71"/>
    <mergeCell ref="R128:S128"/>
    <mergeCell ref="D74:E74"/>
    <mergeCell ref="D368:X368"/>
    <mergeCell ref="D369:E369"/>
    <mergeCell ref="F369:Z369"/>
    <mergeCell ref="R378:S378"/>
    <mergeCell ref="T378:U378"/>
    <mergeCell ref="V378:W378"/>
    <mergeCell ref="D379:E379"/>
    <mergeCell ref="T384:U384"/>
    <mergeCell ref="V384:W384"/>
    <mergeCell ref="N383:O383"/>
    <mergeCell ref="P383:Q383"/>
    <mergeCell ref="R383:S383"/>
    <mergeCell ref="T383:U383"/>
    <mergeCell ref="V383:W383"/>
    <mergeCell ref="L378:M378"/>
    <mergeCell ref="N378:O378"/>
    <mergeCell ref="P378:Q378"/>
    <mergeCell ref="F372:G372"/>
    <mergeCell ref="H372:I372"/>
    <mergeCell ref="J372:K372"/>
    <mergeCell ref="L372:M372"/>
    <mergeCell ref="N377:O377"/>
    <mergeCell ref="P377:Q377"/>
    <mergeCell ref="R377:S377"/>
    <mergeCell ref="F189:Z189"/>
    <mergeCell ref="T222:U222"/>
    <mergeCell ref="H262:I262"/>
    <mergeCell ref="R262:S262"/>
    <mergeCell ref="J353:K353"/>
    <mergeCell ref="P239:Q239"/>
    <mergeCell ref="L473:M473"/>
    <mergeCell ref="F473:G473"/>
    <mergeCell ref="P385:Q385"/>
    <mergeCell ref="R385:S385"/>
    <mergeCell ref="T381:U381"/>
    <mergeCell ref="N131:O131"/>
    <mergeCell ref="N127:O127"/>
    <mergeCell ref="D111:E111"/>
    <mergeCell ref="F111:G111"/>
    <mergeCell ref="D128:E128"/>
    <mergeCell ref="R111:S111"/>
    <mergeCell ref="T111:U111"/>
    <mergeCell ref="R112:S112"/>
    <mergeCell ref="T114:U114"/>
    <mergeCell ref="L111:M111"/>
    <mergeCell ref="N111:O111"/>
    <mergeCell ref="D112:E112"/>
    <mergeCell ref="P111:Q111"/>
    <mergeCell ref="N113:O113"/>
    <mergeCell ref="P113:Q113"/>
    <mergeCell ref="F113:G113"/>
    <mergeCell ref="D127:E127"/>
    <mergeCell ref="D113:E113"/>
    <mergeCell ref="F115:G115"/>
    <mergeCell ref="P131:Q131"/>
    <mergeCell ref="T129:U129"/>
    <mergeCell ref="H115:I115"/>
    <mergeCell ref="J115:K115"/>
    <mergeCell ref="L114:M114"/>
    <mergeCell ref="N114:O114"/>
    <mergeCell ref="J131:K131"/>
    <mergeCell ref="P127:Q127"/>
    <mergeCell ref="V487:W487"/>
    <mergeCell ref="L482:M482"/>
    <mergeCell ref="P485:Q485"/>
    <mergeCell ref="D481:E481"/>
    <mergeCell ref="R482:S482"/>
    <mergeCell ref="N482:O482"/>
    <mergeCell ref="J486:K486"/>
    <mergeCell ref="D485:E485"/>
    <mergeCell ref="D482:E482"/>
    <mergeCell ref="D484:E484"/>
    <mergeCell ref="P482:Q482"/>
    <mergeCell ref="T475:U475"/>
    <mergeCell ref="T483:U483"/>
    <mergeCell ref="J482:K482"/>
    <mergeCell ref="T480:U480"/>
    <mergeCell ref="T518:U518"/>
    <mergeCell ref="R474:S474"/>
    <mergeCell ref="P476:Q476"/>
    <mergeCell ref="H483:I483"/>
    <mergeCell ref="D478:E478"/>
    <mergeCell ref="F478:Z478"/>
    <mergeCell ref="D483:E483"/>
    <mergeCell ref="N518:O518"/>
    <mergeCell ref="J481:K481"/>
    <mergeCell ref="N474:O474"/>
    <mergeCell ref="V497:W497"/>
    <mergeCell ref="F489:Z489"/>
    <mergeCell ref="J497:K497"/>
    <mergeCell ref="P495:Q495"/>
    <mergeCell ref="T495:U495"/>
    <mergeCell ref="P507:Q507"/>
    <mergeCell ref="R506:S506"/>
    <mergeCell ref="D472:E472"/>
    <mergeCell ref="F387:Z387"/>
    <mergeCell ref="D398:X398"/>
    <mergeCell ref="D387:E387"/>
    <mergeCell ref="D477:X477"/>
    <mergeCell ref="R407:S407"/>
    <mergeCell ref="N407:O407"/>
    <mergeCell ref="H407:I407"/>
    <mergeCell ref="J406:K406"/>
    <mergeCell ref="N514:O514"/>
    <mergeCell ref="D514:E514"/>
    <mergeCell ref="V473:W473"/>
    <mergeCell ref="D473:E473"/>
    <mergeCell ref="D471:E471"/>
    <mergeCell ref="D415:E415"/>
    <mergeCell ref="F415:G415"/>
    <mergeCell ref="H415:I415"/>
    <mergeCell ref="R413:S413"/>
    <mergeCell ref="T413:U413"/>
    <mergeCell ref="J415:K415"/>
    <mergeCell ref="D476:E476"/>
    <mergeCell ref="P474:Q474"/>
    <mergeCell ref="D475:E475"/>
    <mergeCell ref="V483:W483"/>
    <mergeCell ref="F484:G484"/>
    <mergeCell ref="R485:S485"/>
    <mergeCell ref="V484:W484"/>
    <mergeCell ref="J485:K485"/>
    <mergeCell ref="R480:S480"/>
    <mergeCell ref="F509:G509"/>
    <mergeCell ref="H472:I472"/>
    <mergeCell ref="J471:K471"/>
    <mergeCell ref="N415:O415"/>
    <mergeCell ref="P415:Q415"/>
    <mergeCell ref="R415:S415"/>
    <mergeCell ref="T415:U415"/>
    <mergeCell ref="V415:W415"/>
    <mergeCell ref="P473:Q473"/>
    <mergeCell ref="L475:M475"/>
    <mergeCell ref="P481:Q481"/>
    <mergeCell ref="H482:I482"/>
    <mergeCell ref="P483:Q483"/>
    <mergeCell ref="J483:K483"/>
    <mergeCell ref="V485:W485"/>
    <mergeCell ref="R514:S514"/>
    <mergeCell ref="P514:Q514"/>
    <mergeCell ref="L514:M514"/>
    <mergeCell ref="H514:I514"/>
    <mergeCell ref="T499:U499"/>
    <mergeCell ref="V500:W500"/>
    <mergeCell ref="P500:Q500"/>
    <mergeCell ref="R500:S500"/>
    <mergeCell ref="R499:S499"/>
    <mergeCell ref="J494:K494"/>
    <mergeCell ref="H496:I496"/>
    <mergeCell ref="H486:I486"/>
    <mergeCell ref="T473:U473"/>
    <mergeCell ref="T482:U482"/>
    <mergeCell ref="V481:W481"/>
    <mergeCell ref="V486:W486"/>
    <mergeCell ref="H422:I422"/>
    <mergeCell ref="J422:K422"/>
    <mergeCell ref="L422:M422"/>
    <mergeCell ref="N422:O422"/>
    <mergeCell ref="P422:Q422"/>
    <mergeCell ref="R422:S422"/>
    <mergeCell ref="T422:U422"/>
    <mergeCell ref="V422:W422"/>
    <mergeCell ref="V416:W416"/>
    <mergeCell ref="D480:E480"/>
    <mergeCell ref="L415:M415"/>
    <mergeCell ref="N480:O480"/>
    <mergeCell ref="V482:W482"/>
    <mergeCell ref="D417:X417"/>
    <mergeCell ref="J421:K421"/>
    <mergeCell ref="L421:M421"/>
    <mergeCell ref="N421:O421"/>
    <mergeCell ref="N416:O416"/>
    <mergeCell ref="P416:Q416"/>
    <mergeCell ref="R416:S416"/>
    <mergeCell ref="T416:U416"/>
    <mergeCell ref="D418:E418"/>
    <mergeCell ref="F418:Z418"/>
    <mergeCell ref="D420:Z420"/>
    <mergeCell ref="D421:E421"/>
    <mergeCell ref="J424:K424"/>
    <mergeCell ref="L424:M424"/>
    <mergeCell ref="N424:O424"/>
    <mergeCell ref="P424:Q424"/>
    <mergeCell ref="R424:S424"/>
    <mergeCell ref="L481:M481"/>
    <mergeCell ref="J472:K472"/>
    <mergeCell ref="V476:W476"/>
    <mergeCell ref="T424:U424"/>
    <mergeCell ref="V424:W424"/>
    <mergeCell ref="D425:Z425"/>
    <mergeCell ref="V396:W396"/>
    <mergeCell ref="R401:S401"/>
    <mergeCell ref="H396:I396"/>
    <mergeCell ref="J409:K409"/>
    <mergeCell ref="N396:O396"/>
    <mergeCell ref="P396:Q396"/>
    <mergeCell ref="R396:S396"/>
    <mergeCell ref="T396:U396"/>
    <mergeCell ref="R475:S475"/>
    <mergeCell ref="P480:Q480"/>
    <mergeCell ref="P475:Q475"/>
    <mergeCell ref="H409:I409"/>
    <mergeCell ref="N405:O405"/>
    <mergeCell ref="P397:Q397"/>
    <mergeCell ref="L405:M405"/>
    <mergeCell ref="D402:X402"/>
    <mergeCell ref="P471:Q471"/>
    <mergeCell ref="R471:S471"/>
    <mergeCell ref="T472:U472"/>
    <mergeCell ref="R472:S472"/>
    <mergeCell ref="L474:M474"/>
    <mergeCell ref="T407:U407"/>
    <mergeCell ref="L407:M407"/>
    <mergeCell ref="R406:S406"/>
    <mergeCell ref="P408:Q408"/>
    <mergeCell ref="P409:Q409"/>
    <mergeCell ref="T471:U471"/>
    <mergeCell ref="L414:M414"/>
    <mergeCell ref="N414:O414"/>
    <mergeCell ref="P414:Q414"/>
    <mergeCell ref="D422:E422"/>
    <mergeCell ref="F422:G422"/>
    <mergeCell ref="T239:U239"/>
    <mergeCell ref="V239:W239"/>
    <mergeCell ref="D245:X245"/>
    <mergeCell ref="D246:E246"/>
    <mergeCell ref="F246:Z246"/>
    <mergeCell ref="D248:Z248"/>
    <mergeCell ref="D249:E249"/>
    <mergeCell ref="D232:E232"/>
    <mergeCell ref="F232:G232"/>
    <mergeCell ref="H232:I232"/>
    <mergeCell ref="J232:K232"/>
    <mergeCell ref="F231:G231"/>
    <mergeCell ref="J265:K265"/>
    <mergeCell ref="J231:K231"/>
    <mergeCell ref="L231:M231"/>
    <mergeCell ref="N231:O231"/>
    <mergeCell ref="P231:Q231"/>
    <mergeCell ref="R231:S231"/>
    <mergeCell ref="T231:U231"/>
    <mergeCell ref="J233:K233"/>
    <mergeCell ref="L233:M233"/>
    <mergeCell ref="N233:O233"/>
    <mergeCell ref="P233:Q233"/>
    <mergeCell ref="R233:S233"/>
    <mergeCell ref="D241:Z241"/>
    <mergeCell ref="D242:E242"/>
    <mergeCell ref="F242:G242"/>
    <mergeCell ref="H242:I242"/>
    <mergeCell ref="F235:G235"/>
    <mergeCell ref="H235:I235"/>
    <mergeCell ref="P238:Q238"/>
    <mergeCell ref="X231:Z233"/>
    <mergeCell ref="R153:S153"/>
    <mergeCell ref="D156:E156"/>
    <mergeCell ref="P180:Q180"/>
    <mergeCell ref="H180:I180"/>
    <mergeCell ref="P166:Q166"/>
    <mergeCell ref="R166:S166"/>
    <mergeCell ref="T166:U166"/>
    <mergeCell ref="V160:W160"/>
    <mergeCell ref="H159:I159"/>
    <mergeCell ref="J222:K222"/>
    <mergeCell ref="D229:E229"/>
    <mergeCell ref="F222:G222"/>
    <mergeCell ref="R229:S229"/>
    <mergeCell ref="T229:U229"/>
    <mergeCell ref="H221:I221"/>
    <mergeCell ref="R221:S221"/>
    <mergeCell ref="C190:Z190"/>
    <mergeCell ref="P153:Q153"/>
    <mergeCell ref="V154:W154"/>
    <mergeCell ref="T154:U154"/>
    <mergeCell ref="J159:K159"/>
    <mergeCell ref="L159:M159"/>
    <mergeCell ref="V174:W174"/>
    <mergeCell ref="H170:I170"/>
    <mergeCell ref="D171:E171"/>
    <mergeCell ref="F171:G171"/>
    <mergeCell ref="H171:I171"/>
    <mergeCell ref="L170:M170"/>
    <mergeCell ref="F170:G170"/>
    <mergeCell ref="N170:O170"/>
    <mergeCell ref="P170:Q170"/>
    <mergeCell ref="R170:S170"/>
    <mergeCell ref="N160:O160"/>
    <mergeCell ref="P160:Q160"/>
    <mergeCell ref="R160:S160"/>
    <mergeCell ref="F409:G409"/>
    <mergeCell ref="V401:W401"/>
    <mergeCell ref="D397:E397"/>
    <mergeCell ref="F397:G397"/>
    <mergeCell ref="F224:Z224"/>
    <mergeCell ref="T262:U262"/>
    <mergeCell ref="D373:X373"/>
    <mergeCell ref="J170:K170"/>
    <mergeCell ref="J397:K397"/>
    <mergeCell ref="J401:K401"/>
    <mergeCell ref="P401:Q401"/>
    <mergeCell ref="P371:Q371"/>
    <mergeCell ref="J171:K171"/>
    <mergeCell ref="L171:M171"/>
    <mergeCell ref="N171:O171"/>
    <mergeCell ref="P171:Q171"/>
    <mergeCell ref="L221:M221"/>
    <mergeCell ref="V183:W183"/>
    <mergeCell ref="H181:I181"/>
    <mergeCell ref="V407:W407"/>
    <mergeCell ref="D399:E399"/>
    <mergeCell ref="P407:Q407"/>
    <mergeCell ref="L409:M409"/>
    <mergeCell ref="L396:M396"/>
    <mergeCell ref="F405:G405"/>
    <mergeCell ref="R171:S171"/>
    <mergeCell ref="H179:I179"/>
    <mergeCell ref="F161:G161"/>
    <mergeCell ref="R239:S239"/>
    <mergeCell ref="V128:W128"/>
    <mergeCell ref="T117:U117"/>
    <mergeCell ref="F117:G117"/>
    <mergeCell ref="P119:Q119"/>
    <mergeCell ref="R119:S119"/>
    <mergeCell ref="V115:W115"/>
    <mergeCell ref="T125:U125"/>
    <mergeCell ref="H117:I117"/>
    <mergeCell ref="R127:S127"/>
    <mergeCell ref="D117:E117"/>
    <mergeCell ref="P120:Q120"/>
    <mergeCell ref="R120:S120"/>
    <mergeCell ref="D116:E116"/>
    <mergeCell ref="D125:E125"/>
    <mergeCell ref="L117:M117"/>
    <mergeCell ref="V179:W179"/>
    <mergeCell ref="N116:O116"/>
    <mergeCell ref="R115:S115"/>
    <mergeCell ref="F152:G152"/>
    <mergeCell ref="F151:G151"/>
    <mergeCell ref="L119:M119"/>
    <mergeCell ref="N119:O119"/>
    <mergeCell ref="F131:G131"/>
    <mergeCell ref="D124:Z124"/>
    <mergeCell ref="N125:O125"/>
    <mergeCell ref="P125:Q125"/>
    <mergeCell ref="R125:S125"/>
    <mergeCell ref="L131:M131"/>
    <mergeCell ref="V118:W118"/>
    <mergeCell ref="L120:M120"/>
    <mergeCell ref="P130:Q130"/>
    <mergeCell ref="R152:S152"/>
    <mergeCell ref="T116:U116"/>
    <mergeCell ref="H129:I129"/>
    <mergeCell ref="J127:K127"/>
    <mergeCell ref="R113:S113"/>
    <mergeCell ref="V113:W113"/>
    <mergeCell ref="H131:I131"/>
    <mergeCell ref="V129:W129"/>
    <mergeCell ref="H119:I119"/>
    <mergeCell ref="J119:K119"/>
    <mergeCell ref="T119:U119"/>
    <mergeCell ref="L116:M116"/>
    <mergeCell ref="T127:U127"/>
    <mergeCell ref="V127:W127"/>
    <mergeCell ref="H113:I113"/>
    <mergeCell ref="J113:K113"/>
    <mergeCell ref="L113:M113"/>
    <mergeCell ref="T130:U130"/>
    <mergeCell ref="V126:W126"/>
    <mergeCell ref="T115:U115"/>
    <mergeCell ref="D121:X121"/>
    <mergeCell ref="V131:W131"/>
    <mergeCell ref="R118:S118"/>
    <mergeCell ref="R116:S116"/>
    <mergeCell ref="F122:Z122"/>
    <mergeCell ref="F114:G114"/>
    <mergeCell ref="H114:I114"/>
    <mergeCell ref="J114:K114"/>
    <mergeCell ref="J118:K118"/>
    <mergeCell ref="P129:Q129"/>
    <mergeCell ref="V117:W117"/>
    <mergeCell ref="D129:E129"/>
    <mergeCell ref="J117:K117"/>
    <mergeCell ref="V150:W150"/>
    <mergeCell ref="R150:S150"/>
    <mergeCell ref="D150:E150"/>
    <mergeCell ref="J151:K151"/>
    <mergeCell ref="T150:U150"/>
    <mergeCell ref="J179:K179"/>
    <mergeCell ref="D175:X175"/>
    <mergeCell ref="T179:U179"/>
    <mergeCell ref="C177:Z177"/>
    <mergeCell ref="N179:O179"/>
    <mergeCell ref="P152:Q152"/>
    <mergeCell ref="D114:E114"/>
    <mergeCell ref="V153:W153"/>
    <mergeCell ref="H145:I145"/>
    <mergeCell ref="C148:Z148"/>
    <mergeCell ref="N132:O132"/>
    <mergeCell ref="P132:Q132"/>
    <mergeCell ref="N138:O138"/>
    <mergeCell ref="P138:Q138"/>
    <mergeCell ref="P114:Q114"/>
    <mergeCell ref="L115:M115"/>
    <mergeCell ref="N115:O115"/>
    <mergeCell ref="P115:Q115"/>
    <mergeCell ref="R114:S114"/>
    <mergeCell ref="R117:S117"/>
    <mergeCell ref="J129:K129"/>
    <mergeCell ref="V125:W125"/>
    <mergeCell ref="V116:W116"/>
    <mergeCell ref="N129:O129"/>
    <mergeCell ref="N151:O151"/>
    <mergeCell ref="R126:S126"/>
    <mergeCell ref="P117:Q117"/>
    <mergeCell ref="J161:K161"/>
    <mergeCell ref="L161:M161"/>
    <mergeCell ref="N161:O161"/>
    <mergeCell ref="P161:Q161"/>
    <mergeCell ref="T153:U153"/>
    <mergeCell ref="T128:U128"/>
    <mergeCell ref="J153:K153"/>
    <mergeCell ref="L128:M128"/>
    <mergeCell ref="F132:G132"/>
    <mergeCell ref="H132:I132"/>
    <mergeCell ref="J132:K132"/>
    <mergeCell ref="L132:M132"/>
    <mergeCell ref="D133:X133"/>
    <mergeCell ref="R132:S132"/>
    <mergeCell ref="T132:U132"/>
    <mergeCell ref="P151:Q151"/>
    <mergeCell ref="V152:W152"/>
    <mergeCell ref="J154:K154"/>
    <mergeCell ref="V161:W161"/>
    <mergeCell ref="H153:I153"/>
    <mergeCell ref="P145:Q145"/>
    <mergeCell ref="H154:I154"/>
    <mergeCell ref="T160:U160"/>
    <mergeCell ref="D155:X155"/>
    <mergeCell ref="D153:E153"/>
    <mergeCell ref="J152:K152"/>
    <mergeCell ref="N145:O145"/>
    <mergeCell ref="T151:U151"/>
    <mergeCell ref="D151:E151"/>
    <mergeCell ref="H152:I152"/>
    <mergeCell ref="D152:E152"/>
    <mergeCell ref="H151:I151"/>
    <mergeCell ref="T145:U145"/>
    <mergeCell ref="R131:S131"/>
    <mergeCell ref="N150:O150"/>
    <mergeCell ref="T152:U152"/>
    <mergeCell ref="F176:Z176"/>
    <mergeCell ref="D145:E145"/>
    <mergeCell ref="L166:M166"/>
    <mergeCell ref="N166:O166"/>
    <mergeCell ref="R129:S129"/>
    <mergeCell ref="L129:M129"/>
    <mergeCell ref="F145:G145"/>
    <mergeCell ref="D165:Z165"/>
    <mergeCell ref="D166:E166"/>
    <mergeCell ref="F166:G166"/>
    <mergeCell ref="H166:I166"/>
    <mergeCell ref="J166:K166"/>
    <mergeCell ref="R161:S161"/>
    <mergeCell ref="V166:W166"/>
    <mergeCell ref="V159:W159"/>
    <mergeCell ref="D163:Z163"/>
    <mergeCell ref="D164:E164"/>
    <mergeCell ref="F164:G164"/>
    <mergeCell ref="H164:I164"/>
    <mergeCell ref="J164:K164"/>
    <mergeCell ref="L164:M164"/>
    <mergeCell ref="N164:O164"/>
    <mergeCell ref="P164:Q164"/>
    <mergeCell ref="R164:S164"/>
    <mergeCell ref="T164:U164"/>
    <mergeCell ref="V164:W164"/>
    <mergeCell ref="T161:U161"/>
    <mergeCell ref="H161:I161"/>
    <mergeCell ref="L168:M168"/>
    <mergeCell ref="R182:S182"/>
    <mergeCell ref="V180:W180"/>
    <mergeCell ref="T182:U182"/>
    <mergeCell ref="T174:U174"/>
    <mergeCell ref="V168:W168"/>
    <mergeCell ref="D169:Z169"/>
    <mergeCell ref="D170:E170"/>
    <mergeCell ref="D161:E161"/>
    <mergeCell ref="D160:E160"/>
    <mergeCell ref="F160:G160"/>
    <mergeCell ref="H160:I160"/>
    <mergeCell ref="J160:K160"/>
    <mergeCell ref="N159:O159"/>
    <mergeCell ref="P159:Q159"/>
    <mergeCell ref="R159:S159"/>
    <mergeCell ref="T159:U159"/>
    <mergeCell ref="N181:O181"/>
    <mergeCell ref="F180:G180"/>
    <mergeCell ref="R181:S181"/>
    <mergeCell ref="T170:U170"/>
    <mergeCell ref="T171:U171"/>
    <mergeCell ref="D180:E180"/>
    <mergeCell ref="R179:S179"/>
    <mergeCell ref="N168:O168"/>
    <mergeCell ref="J182:K182"/>
    <mergeCell ref="L182:M182"/>
    <mergeCell ref="F181:G181"/>
    <mergeCell ref="P168:Q168"/>
    <mergeCell ref="R168:S168"/>
    <mergeCell ref="T168:U168"/>
    <mergeCell ref="D179:E179"/>
    <mergeCell ref="L235:M235"/>
    <mergeCell ref="N235:O235"/>
    <mergeCell ref="P235:Q235"/>
    <mergeCell ref="R235:S235"/>
    <mergeCell ref="T235:U235"/>
    <mergeCell ref="V235:W235"/>
    <mergeCell ref="N232:O232"/>
    <mergeCell ref="D167:Z167"/>
    <mergeCell ref="D168:E168"/>
    <mergeCell ref="F168:G168"/>
    <mergeCell ref="H168:I168"/>
    <mergeCell ref="D234:Z234"/>
    <mergeCell ref="D235:E235"/>
    <mergeCell ref="D239:E239"/>
    <mergeCell ref="F239:G239"/>
    <mergeCell ref="H239:I239"/>
    <mergeCell ref="J239:K239"/>
    <mergeCell ref="L239:M239"/>
    <mergeCell ref="N239:O239"/>
    <mergeCell ref="R238:S238"/>
    <mergeCell ref="D233:E233"/>
    <mergeCell ref="F233:G233"/>
    <mergeCell ref="H233:I233"/>
    <mergeCell ref="D228:Z228"/>
    <mergeCell ref="D226:Z226"/>
    <mergeCell ref="D227:E227"/>
    <mergeCell ref="F227:G227"/>
    <mergeCell ref="H227:I227"/>
    <mergeCell ref="J227:K227"/>
    <mergeCell ref="N204:O204"/>
    <mergeCell ref="F187:G187"/>
    <mergeCell ref="J168:K168"/>
    <mergeCell ref="D240:E240"/>
    <mergeCell ref="F240:G240"/>
    <mergeCell ref="H240:I240"/>
    <mergeCell ref="J240:K240"/>
    <mergeCell ref="L240:M240"/>
    <mergeCell ref="N240:O240"/>
    <mergeCell ref="P240:Q240"/>
    <mergeCell ref="R240:S240"/>
    <mergeCell ref="T240:U240"/>
    <mergeCell ref="V240:W240"/>
    <mergeCell ref="L222:M222"/>
    <mergeCell ref="P265:Q265"/>
    <mergeCell ref="H266:I266"/>
    <mergeCell ref="D223:X223"/>
    <mergeCell ref="F406:G406"/>
    <mergeCell ref="N401:O401"/>
    <mergeCell ref="F395:G395"/>
    <mergeCell ref="T405:U405"/>
    <mergeCell ref="L401:M401"/>
    <mergeCell ref="F399:Z399"/>
    <mergeCell ref="C393:Z393"/>
    <mergeCell ref="T401:U401"/>
    <mergeCell ref="P395:Q395"/>
    <mergeCell ref="D236:Z236"/>
    <mergeCell ref="D237:Z237"/>
    <mergeCell ref="D238:E238"/>
    <mergeCell ref="F238:G238"/>
    <mergeCell ref="H238:I238"/>
    <mergeCell ref="J238:K238"/>
    <mergeCell ref="L238:M238"/>
    <mergeCell ref="N238:O238"/>
    <mergeCell ref="J244:K244"/>
    <mergeCell ref="N243:O243"/>
    <mergeCell ref="N227:O227"/>
    <mergeCell ref="P227:Q227"/>
    <mergeCell ref="R227:S227"/>
    <mergeCell ref="T227:U227"/>
    <mergeCell ref="L232:M232"/>
    <mergeCell ref="F560:G560"/>
    <mergeCell ref="L559:M559"/>
    <mergeCell ref="J563:K563"/>
    <mergeCell ref="J562:K562"/>
    <mergeCell ref="V562:W562"/>
    <mergeCell ref="V563:W563"/>
    <mergeCell ref="P562:Q562"/>
    <mergeCell ref="J561:K561"/>
    <mergeCell ref="L562:M562"/>
    <mergeCell ref="N562:O562"/>
    <mergeCell ref="R563:S563"/>
    <mergeCell ref="V561:W561"/>
    <mergeCell ref="R561:S561"/>
    <mergeCell ref="V560:W560"/>
    <mergeCell ref="F475:G475"/>
    <mergeCell ref="H485:I485"/>
    <mergeCell ref="H481:I481"/>
    <mergeCell ref="H484:I484"/>
    <mergeCell ref="J475:K475"/>
    <mergeCell ref="N481:O481"/>
    <mergeCell ref="F481:G481"/>
    <mergeCell ref="R476:S476"/>
    <mergeCell ref="J480:K480"/>
    <mergeCell ref="J484:K484"/>
    <mergeCell ref="L484:M484"/>
    <mergeCell ref="J235:K235"/>
    <mergeCell ref="V480:W480"/>
    <mergeCell ref="F483:G483"/>
    <mergeCell ref="V524:W524"/>
    <mergeCell ref="V522:W522"/>
    <mergeCell ref="L563:M563"/>
    <mergeCell ref="T561:U561"/>
    <mergeCell ref="D563:E563"/>
    <mergeCell ref="F564:G564"/>
    <mergeCell ref="R562:S562"/>
    <mergeCell ref="T562:U562"/>
    <mergeCell ref="F571:G571"/>
    <mergeCell ref="H571:I571"/>
    <mergeCell ref="F568:G568"/>
    <mergeCell ref="P569:Q569"/>
    <mergeCell ref="D562:E562"/>
    <mergeCell ref="H563:I563"/>
    <mergeCell ref="R568:S568"/>
    <mergeCell ref="P564:Q564"/>
    <mergeCell ref="N563:O563"/>
    <mergeCell ref="P563:Q563"/>
    <mergeCell ref="P571:Q571"/>
    <mergeCell ref="H564:I564"/>
    <mergeCell ref="J570:K570"/>
    <mergeCell ref="H570:I570"/>
    <mergeCell ref="P568:Q568"/>
    <mergeCell ref="F566:Z566"/>
    <mergeCell ref="H562:I562"/>
    <mergeCell ref="N571:O571"/>
    <mergeCell ref="D561:E561"/>
    <mergeCell ref="L568:M568"/>
    <mergeCell ref="F569:G569"/>
    <mergeCell ref="N564:O564"/>
    <mergeCell ref="V549:W549"/>
    <mergeCell ref="D560:E560"/>
    <mergeCell ref="T563:U563"/>
    <mergeCell ref="V559:W559"/>
    <mergeCell ref="R571:S571"/>
    <mergeCell ref="T571:U571"/>
    <mergeCell ref="V571:W571"/>
    <mergeCell ref="L553:M553"/>
    <mergeCell ref="F554:G554"/>
    <mergeCell ref="H554:I554"/>
    <mergeCell ref="J554:K554"/>
    <mergeCell ref="L552:M552"/>
    <mergeCell ref="N552:O552"/>
    <mergeCell ref="P552:Q552"/>
    <mergeCell ref="P555:Q555"/>
    <mergeCell ref="J556:K556"/>
    <mergeCell ref="L561:M561"/>
    <mergeCell ref="H561:I561"/>
    <mergeCell ref="P556:Q556"/>
    <mergeCell ref="P559:Q559"/>
    <mergeCell ref="N557:O557"/>
    <mergeCell ref="P557:Q557"/>
    <mergeCell ref="N556:O556"/>
    <mergeCell ref="N553:O553"/>
    <mergeCell ref="F562:G562"/>
    <mergeCell ref="D564:E564"/>
    <mergeCell ref="T568:U568"/>
    <mergeCell ref="T558:U558"/>
    <mergeCell ref="F563:G563"/>
    <mergeCell ref="H552:I552"/>
    <mergeCell ref="V564:W564"/>
    <mergeCell ref="T569:U569"/>
    <mergeCell ref="R504:S504"/>
    <mergeCell ref="J520:K520"/>
    <mergeCell ref="T520:U520"/>
    <mergeCell ref="L520:M520"/>
    <mergeCell ref="N520:O520"/>
    <mergeCell ref="P518:Q518"/>
    <mergeCell ref="R509:S509"/>
    <mergeCell ref="L497:M497"/>
    <mergeCell ref="H508:I508"/>
    <mergeCell ref="L508:M508"/>
    <mergeCell ref="F497:G497"/>
    <mergeCell ref="H519:I519"/>
    <mergeCell ref="F518:G518"/>
    <mergeCell ref="J516:K516"/>
    <mergeCell ref="R518:S518"/>
    <mergeCell ref="V516:W516"/>
    <mergeCell ref="H516:I516"/>
    <mergeCell ref="P515:Q515"/>
    <mergeCell ref="P520:Q520"/>
    <mergeCell ref="J509:K509"/>
    <mergeCell ref="F515:G515"/>
    <mergeCell ref="J500:K500"/>
    <mergeCell ref="N499:O499"/>
    <mergeCell ref="F511:Z511"/>
    <mergeCell ref="N508:O508"/>
    <mergeCell ref="V554:W554"/>
    <mergeCell ref="R558:S558"/>
    <mergeCell ref="D557:E557"/>
    <mergeCell ref="F553:G553"/>
    <mergeCell ref="H553:I553"/>
    <mergeCell ref="J553:K553"/>
    <mergeCell ref="L554:M554"/>
    <mergeCell ref="F556:G556"/>
    <mergeCell ref="H556:I556"/>
    <mergeCell ref="F559:G559"/>
    <mergeCell ref="H557:I557"/>
    <mergeCell ref="D553:E553"/>
    <mergeCell ref="L558:M558"/>
    <mergeCell ref="T560:U560"/>
    <mergeCell ref="D556:E556"/>
    <mergeCell ref="T551:U551"/>
    <mergeCell ref="R551:S551"/>
    <mergeCell ref="V553:W553"/>
    <mergeCell ref="T552:U552"/>
    <mergeCell ref="R559:S559"/>
    <mergeCell ref="R560:S560"/>
    <mergeCell ref="D552:E552"/>
    <mergeCell ref="F552:G552"/>
    <mergeCell ref="R552:S552"/>
    <mergeCell ref="R553:S553"/>
    <mergeCell ref="T553:U553"/>
    <mergeCell ref="T559:U559"/>
    <mergeCell ref="N558:O558"/>
    <mergeCell ref="H559:I559"/>
    <mergeCell ref="H560:I560"/>
    <mergeCell ref="J559:K559"/>
    <mergeCell ref="N555:O555"/>
    <mergeCell ref="J552:K552"/>
    <mergeCell ref="N560:O560"/>
    <mergeCell ref="F558:G558"/>
    <mergeCell ref="H558:I558"/>
    <mergeCell ref="J558:K558"/>
    <mergeCell ref="D559:E559"/>
    <mergeCell ref="R557:S557"/>
    <mergeCell ref="P553:Q553"/>
    <mergeCell ref="N554:O554"/>
    <mergeCell ref="P554:Q554"/>
    <mergeCell ref="L531:M531"/>
    <mergeCell ref="P529:Q529"/>
    <mergeCell ref="R550:S550"/>
    <mergeCell ref="N538:O538"/>
    <mergeCell ref="R524:S524"/>
    <mergeCell ref="L524:M524"/>
    <mergeCell ref="D522:E522"/>
    <mergeCell ref="N523:O523"/>
    <mergeCell ref="P523:Q523"/>
    <mergeCell ref="P550:Q550"/>
    <mergeCell ref="F549:G549"/>
    <mergeCell ref="P542:Q542"/>
    <mergeCell ref="D538:E538"/>
    <mergeCell ref="D540:E540"/>
    <mergeCell ref="D539:E539"/>
    <mergeCell ref="N537:O537"/>
    <mergeCell ref="P539:Q539"/>
    <mergeCell ref="D523:E523"/>
    <mergeCell ref="H523:I523"/>
    <mergeCell ref="J523:K523"/>
    <mergeCell ref="N522:O522"/>
    <mergeCell ref="N529:O529"/>
    <mergeCell ref="L519:M519"/>
    <mergeCell ref="J521:K521"/>
    <mergeCell ref="N506:O506"/>
    <mergeCell ref="N507:O507"/>
    <mergeCell ref="F551:G551"/>
    <mergeCell ref="N550:O550"/>
    <mergeCell ref="F547:Z547"/>
    <mergeCell ref="L516:M516"/>
    <mergeCell ref="R523:S523"/>
    <mergeCell ref="P522:Q522"/>
    <mergeCell ref="T508:U508"/>
    <mergeCell ref="L515:M515"/>
    <mergeCell ref="R520:S520"/>
    <mergeCell ref="F520:G520"/>
    <mergeCell ref="V518:W518"/>
    <mergeCell ref="D517:Z517"/>
    <mergeCell ref="V515:W515"/>
    <mergeCell ref="F532:G532"/>
    <mergeCell ref="L537:M537"/>
    <mergeCell ref="N541:O541"/>
    <mergeCell ref="P541:Q541"/>
    <mergeCell ref="T507:U507"/>
    <mergeCell ref="R508:S508"/>
    <mergeCell ref="F514:G514"/>
    <mergeCell ref="F508:G508"/>
    <mergeCell ref="D515:E515"/>
    <mergeCell ref="H515:I515"/>
    <mergeCell ref="L509:M509"/>
    <mergeCell ref="J539:K539"/>
    <mergeCell ref="L539:M539"/>
    <mergeCell ref="T514:U514"/>
    <mergeCell ref="V538:W538"/>
    <mergeCell ref="D506:E506"/>
    <mergeCell ref="N505:O505"/>
    <mergeCell ref="V498:W498"/>
    <mergeCell ref="V499:W499"/>
    <mergeCell ref="L506:M506"/>
    <mergeCell ref="J505:K505"/>
    <mergeCell ref="H506:I506"/>
    <mergeCell ref="P505:Q505"/>
    <mergeCell ref="L507:M507"/>
    <mergeCell ref="D499:E499"/>
    <mergeCell ref="D507:E507"/>
    <mergeCell ref="V509:W509"/>
    <mergeCell ref="V508:W508"/>
    <mergeCell ref="F498:G498"/>
    <mergeCell ref="N500:O500"/>
    <mergeCell ref="L498:M498"/>
    <mergeCell ref="F506:G506"/>
    <mergeCell ref="N509:O509"/>
    <mergeCell ref="J498:K498"/>
    <mergeCell ref="T498:U498"/>
    <mergeCell ref="P498:Q498"/>
    <mergeCell ref="P504:Q504"/>
    <mergeCell ref="T506:U506"/>
    <mergeCell ref="J506:K506"/>
    <mergeCell ref="P508:Q508"/>
    <mergeCell ref="D508:E508"/>
    <mergeCell ref="T509:U509"/>
    <mergeCell ref="V507:W507"/>
    <mergeCell ref="H499:I499"/>
    <mergeCell ref="P499:Q499"/>
    <mergeCell ref="N498:O498"/>
    <mergeCell ref="V504:W504"/>
    <mergeCell ref="T549:U549"/>
    <mergeCell ref="L549:M549"/>
    <mergeCell ref="P545:Q545"/>
    <mergeCell ref="N549:O549"/>
    <mergeCell ref="F545:G545"/>
    <mergeCell ref="T545:U545"/>
    <mergeCell ref="L544:M544"/>
    <mergeCell ref="V541:W541"/>
    <mergeCell ref="F550:G550"/>
    <mergeCell ref="J541:K541"/>
    <mergeCell ref="L541:M541"/>
    <mergeCell ref="J542:K542"/>
    <mergeCell ref="R544:S544"/>
    <mergeCell ref="N543:O543"/>
    <mergeCell ref="V540:W540"/>
    <mergeCell ref="H529:I529"/>
    <mergeCell ref="J544:K544"/>
    <mergeCell ref="N544:O544"/>
    <mergeCell ref="R549:S549"/>
    <mergeCell ref="R543:S543"/>
    <mergeCell ref="F544:G544"/>
    <mergeCell ref="P549:Q549"/>
    <mergeCell ref="F540:G540"/>
    <mergeCell ref="J549:K549"/>
    <mergeCell ref="L545:M545"/>
    <mergeCell ref="F538:G538"/>
    <mergeCell ref="H540:I540"/>
    <mergeCell ref="H542:I542"/>
    <mergeCell ref="F535:Z535"/>
    <mergeCell ref="J537:K537"/>
    <mergeCell ref="T542:U542"/>
    <mergeCell ref="N539:O539"/>
    <mergeCell ref="J545:K545"/>
    <mergeCell ref="P537:Q537"/>
    <mergeCell ref="P543:Q543"/>
    <mergeCell ref="T539:U539"/>
    <mergeCell ref="J540:K540"/>
    <mergeCell ref="V539:W539"/>
    <mergeCell ref="H539:I539"/>
    <mergeCell ref="V519:W519"/>
    <mergeCell ref="T515:U515"/>
    <mergeCell ref="R516:S516"/>
    <mergeCell ref="J515:K515"/>
    <mergeCell ref="P532:Q532"/>
    <mergeCell ref="D525:X525"/>
    <mergeCell ref="T523:U523"/>
    <mergeCell ref="V523:W523"/>
    <mergeCell ref="R522:S522"/>
    <mergeCell ref="R515:S515"/>
    <mergeCell ref="F524:G524"/>
    <mergeCell ref="L522:M522"/>
    <mergeCell ref="V520:W520"/>
    <mergeCell ref="T522:U522"/>
    <mergeCell ref="V529:W529"/>
    <mergeCell ref="C527:Z527"/>
    <mergeCell ref="D532:E532"/>
    <mergeCell ref="L532:M532"/>
    <mergeCell ref="T516:U516"/>
    <mergeCell ref="F523:G523"/>
    <mergeCell ref="V521:W521"/>
    <mergeCell ref="H518:I518"/>
    <mergeCell ref="F529:G529"/>
    <mergeCell ref="D518:E518"/>
    <mergeCell ref="D520:E520"/>
    <mergeCell ref="T521:U521"/>
    <mergeCell ref="N521:O521"/>
    <mergeCell ref="H532:I532"/>
    <mergeCell ref="P516:Q516"/>
    <mergeCell ref="N515:O515"/>
    <mergeCell ref="N596:O596"/>
    <mergeCell ref="P596:Q596"/>
    <mergeCell ref="R596:S596"/>
    <mergeCell ref="T538:U538"/>
    <mergeCell ref="N540:O540"/>
    <mergeCell ref="H524:I524"/>
    <mergeCell ref="D530:Z530"/>
    <mergeCell ref="J532:K532"/>
    <mergeCell ref="N532:O532"/>
    <mergeCell ref="J551:K551"/>
    <mergeCell ref="H550:I550"/>
    <mergeCell ref="L550:M550"/>
    <mergeCell ref="N551:O551"/>
    <mergeCell ref="V551:W551"/>
    <mergeCell ref="P540:Q540"/>
    <mergeCell ref="F539:G539"/>
    <mergeCell ref="D537:E537"/>
    <mergeCell ref="T533:U533"/>
    <mergeCell ref="D524:E524"/>
    <mergeCell ref="N542:O542"/>
    <mergeCell ref="R541:S541"/>
    <mergeCell ref="V550:W550"/>
    <mergeCell ref="H544:I544"/>
    <mergeCell ref="R542:S542"/>
    <mergeCell ref="V533:W533"/>
    <mergeCell ref="R533:S533"/>
    <mergeCell ref="R537:S537"/>
    <mergeCell ref="J533:K533"/>
    <mergeCell ref="F526:Z526"/>
    <mergeCell ref="F531:G531"/>
    <mergeCell ref="H531:I531"/>
    <mergeCell ref="N531:O531"/>
    <mergeCell ref="J531:K531"/>
    <mergeCell ref="T532:U532"/>
    <mergeCell ref="L533:M533"/>
    <mergeCell ref="D534:X534"/>
    <mergeCell ref="H541:I541"/>
    <mergeCell ref="T541:U541"/>
    <mergeCell ref="V544:W544"/>
    <mergeCell ref="D531:E531"/>
    <mergeCell ref="D541:E541"/>
    <mergeCell ref="T540:U540"/>
    <mergeCell ref="L529:M529"/>
    <mergeCell ref="N533:O533"/>
    <mergeCell ref="P533:Q533"/>
    <mergeCell ref="T529:U529"/>
    <mergeCell ref="L538:M538"/>
    <mergeCell ref="V532:W532"/>
    <mergeCell ref="R538:S538"/>
    <mergeCell ref="R539:S539"/>
    <mergeCell ref="L540:M540"/>
    <mergeCell ref="P544:Q544"/>
    <mergeCell ref="F537:G537"/>
    <mergeCell ref="T537:U537"/>
    <mergeCell ref="D544:E544"/>
    <mergeCell ref="P538:Q538"/>
    <mergeCell ref="D603:E603"/>
    <mergeCell ref="F603:Z603"/>
    <mergeCell ref="D602:X602"/>
    <mergeCell ref="D558:E558"/>
    <mergeCell ref="D555:E555"/>
    <mergeCell ref="F561:G561"/>
    <mergeCell ref="P558:Q558"/>
    <mergeCell ref="J564:K564"/>
    <mergeCell ref="F557:G557"/>
    <mergeCell ref="F555:G555"/>
    <mergeCell ref="H555:I555"/>
    <mergeCell ref="J555:K555"/>
    <mergeCell ref="L555:M555"/>
    <mergeCell ref="L557:M557"/>
    <mergeCell ref="D565:X565"/>
    <mergeCell ref="J560:K560"/>
    <mergeCell ref="D542:E542"/>
    <mergeCell ref="T544:U544"/>
    <mergeCell ref="D551:E551"/>
    <mergeCell ref="V542:W542"/>
    <mergeCell ref="L542:M542"/>
    <mergeCell ref="H551:I551"/>
    <mergeCell ref="H549:I549"/>
    <mergeCell ref="V543:W543"/>
    <mergeCell ref="T550:U550"/>
    <mergeCell ref="J550:K550"/>
    <mergeCell ref="P551:Q551"/>
    <mergeCell ref="J557:K557"/>
    <mergeCell ref="N559:O559"/>
    <mergeCell ref="D554:E554"/>
    <mergeCell ref="P598:Q598"/>
    <mergeCell ref="R598:S598"/>
    <mergeCell ref="F219:Z219"/>
    <mergeCell ref="H111:I111"/>
    <mergeCell ref="H98:I98"/>
    <mergeCell ref="J98:K98"/>
    <mergeCell ref="N118:O118"/>
    <mergeCell ref="L127:M127"/>
    <mergeCell ref="N180:O180"/>
    <mergeCell ref="H183:I183"/>
    <mergeCell ref="D183:E183"/>
    <mergeCell ref="H182:I182"/>
    <mergeCell ref="N183:O183"/>
    <mergeCell ref="P182:Q182"/>
    <mergeCell ref="D119:E119"/>
    <mergeCell ref="F119:G119"/>
    <mergeCell ref="H507:I507"/>
    <mergeCell ref="H187:I187"/>
    <mergeCell ref="J519:K519"/>
    <mergeCell ref="D386:X386"/>
    <mergeCell ref="T500:U500"/>
    <mergeCell ref="J504:K504"/>
    <mergeCell ref="L504:M504"/>
    <mergeCell ref="N504:O504"/>
    <mergeCell ref="L505:M505"/>
    <mergeCell ref="L500:M500"/>
    <mergeCell ref="R495:S495"/>
    <mergeCell ref="T504:U504"/>
    <mergeCell ref="L499:M499"/>
    <mergeCell ref="R497:S497"/>
    <mergeCell ref="H497:I497"/>
    <mergeCell ref="H504:I504"/>
    <mergeCell ref="H500:I500"/>
    <mergeCell ref="J496:K496"/>
    <mergeCell ref="D87:X87"/>
    <mergeCell ref="V91:W91"/>
    <mergeCell ref="D92:E92"/>
    <mergeCell ref="D90:Z90"/>
    <mergeCell ref="F411:Z411"/>
    <mergeCell ref="D411:E411"/>
    <mergeCell ref="C469:Z469"/>
    <mergeCell ref="D413:E413"/>
    <mergeCell ref="N409:O409"/>
    <mergeCell ref="T238:U238"/>
    <mergeCell ref="V238:W238"/>
    <mergeCell ref="D401:E401"/>
    <mergeCell ref="F229:G229"/>
    <mergeCell ref="H229:I229"/>
    <mergeCell ref="H231:I231"/>
    <mergeCell ref="R86:S86"/>
    <mergeCell ref="T86:U86"/>
    <mergeCell ref="R92:S92"/>
    <mergeCell ref="T92:U92"/>
    <mergeCell ref="F93:G93"/>
    <mergeCell ref="H93:I93"/>
    <mergeCell ref="J93:K93"/>
    <mergeCell ref="L93:M93"/>
    <mergeCell ref="N93:O93"/>
    <mergeCell ref="P93:Q93"/>
    <mergeCell ref="R93:S93"/>
    <mergeCell ref="T93:U93"/>
    <mergeCell ref="R98:S98"/>
    <mergeCell ref="J86:K86"/>
    <mergeCell ref="L86:M86"/>
    <mergeCell ref="N86:O86"/>
    <mergeCell ref="R265:S265"/>
    <mergeCell ref="P48:Q48"/>
    <mergeCell ref="H47:I47"/>
    <mergeCell ref="H29:I29"/>
    <mergeCell ref="J29:K29"/>
    <mergeCell ref="N79:O79"/>
    <mergeCell ref="L98:M98"/>
    <mergeCell ref="N98:O98"/>
    <mergeCell ref="P98:Q98"/>
    <mergeCell ref="D93:E93"/>
    <mergeCell ref="P86:Q86"/>
    <mergeCell ref="L91:M91"/>
    <mergeCell ref="N91:O91"/>
    <mergeCell ref="P91:Q91"/>
    <mergeCell ref="F83:G83"/>
    <mergeCell ref="D75:Z75"/>
    <mergeCell ref="L92:M92"/>
    <mergeCell ref="D78:E78"/>
    <mergeCell ref="J77:K77"/>
    <mergeCell ref="D83:E83"/>
    <mergeCell ref="V98:W98"/>
    <mergeCell ref="P77:Q77"/>
    <mergeCell ref="J71:K71"/>
    <mergeCell ref="L71:M71"/>
    <mergeCell ref="N71:O71"/>
    <mergeCell ref="H79:I79"/>
    <mergeCell ref="F74:G74"/>
    <mergeCell ref="L73:M73"/>
    <mergeCell ref="V79:W79"/>
    <mergeCell ref="P73:Q73"/>
    <mergeCell ref="R73:S73"/>
    <mergeCell ref="F73:G73"/>
    <mergeCell ref="N72:O72"/>
    <mergeCell ref="D52:E52"/>
    <mergeCell ref="L52:M52"/>
    <mergeCell ref="L59:M59"/>
    <mergeCell ref="N59:O59"/>
    <mergeCell ref="D36:E36"/>
    <mergeCell ref="L16:M16"/>
    <mergeCell ref="N16:O16"/>
    <mergeCell ref="P20:Q20"/>
    <mergeCell ref="L79:M79"/>
    <mergeCell ref="D26:E26"/>
    <mergeCell ref="T26:U26"/>
    <mergeCell ref="H72:I72"/>
    <mergeCell ref="J72:K72"/>
    <mergeCell ref="L72:M72"/>
    <mergeCell ref="D25:E25"/>
    <mergeCell ref="D28:E28"/>
    <mergeCell ref="T28:U28"/>
    <mergeCell ref="J27:K27"/>
    <mergeCell ref="L27:M27"/>
    <mergeCell ref="D50:E50"/>
    <mergeCell ref="D51:E51"/>
    <mergeCell ref="D56:E56"/>
    <mergeCell ref="F56:G56"/>
    <mergeCell ref="H56:I56"/>
    <mergeCell ref="P59:Q59"/>
    <mergeCell ref="R59:S59"/>
    <mergeCell ref="T59:U59"/>
    <mergeCell ref="T27:U27"/>
    <mergeCell ref="D70:Z70"/>
    <mergeCell ref="T79:U79"/>
    <mergeCell ref="D20:E20"/>
    <mergeCell ref="V20:W20"/>
    <mergeCell ref="J46:K46"/>
    <mergeCell ref="F46:G46"/>
    <mergeCell ref="H46:I46"/>
    <mergeCell ref="L46:M46"/>
    <mergeCell ref="V59:W59"/>
    <mergeCell ref="P29:Q29"/>
    <mergeCell ref="D54:E54"/>
    <mergeCell ref="J52:K52"/>
    <mergeCell ref="P52:Q52"/>
    <mergeCell ref="P46:Q46"/>
    <mergeCell ref="T50:U50"/>
    <mergeCell ref="D63:E63"/>
    <mergeCell ref="F63:G63"/>
    <mergeCell ref="H63:I63"/>
    <mergeCell ref="J45:K45"/>
    <mergeCell ref="N46:O46"/>
    <mergeCell ref="P45:Q45"/>
    <mergeCell ref="D40:E40"/>
    <mergeCell ref="F40:G40"/>
    <mergeCell ref="H35:I35"/>
    <mergeCell ref="D35:E35"/>
    <mergeCell ref="F35:G35"/>
    <mergeCell ref="J35:K35"/>
    <mergeCell ref="D46:E46"/>
    <mergeCell ref="L58:M58"/>
    <mergeCell ref="N58:O58"/>
    <mergeCell ref="P58:Q58"/>
    <mergeCell ref="H51:I51"/>
    <mergeCell ref="L56:M56"/>
    <mergeCell ref="N56:O56"/>
    <mergeCell ref="P56:Q56"/>
    <mergeCell ref="D43:E43"/>
    <mergeCell ref="L45:M45"/>
    <mergeCell ref="J36:K36"/>
    <mergeCell ref="V28:W28"/>
    <mergeCell ref="D29:E29"/>
    <mergeCell ref="F29:G29"/>
    <mergeCell ref="D67:X67"/>
    <mergeCell ref="D68:E68"/>
    <mergeCell ref="F68:Z68"/>
    <mergeCell ref="F47:G47"/>
    <mergeCell ref="L49:M49"/>
    <mergeCell ref="R49:S49"/>
    <mergeCell ref="P63:Q63"/>
    <mergeCell ref="R63:S63"/>
    <mergeCell ref="T63:U63"/>
    <mergeCell ref="V63:W63"/>
    <mergeCell ref="V46:W46"/>
    <mergeCell ref="V45:W45"/>
    <mergeCell ref="J47:K47"/>
    <mergeCell ref="L47:M47"/>
    <mergeCell ref="R50:S50"/>
    <mergeCell ref="V66:W66"/>
    <mergeCell ref="R64:S64"/>
    <mergeCell ref="T64:U64"/>
    <mergeCell ref="N63:O63"/>
    <mergeCell ref="J61:K61"/>
    <mergeCell ref="L61:M61"/>
    <mergeCell ref="D64:E64"/>
    <mergeCell ref="F52:G52"/>
    <mergeCell ref="D45:E45"/>
    <mergeCell ref="F50:G50"/>
    <mergeCell ref="D60:E60"/>
    <mergeCell ref="R51:S51"/>
    <mergeCell ref="P57:Q57"/>
    <mergeCell ref="R57:S57"/>
    <mergeCell ref="T57:U57"/>
    <mergeCell ref="P25:Q25"/>
    <mergeCell ref="R25:S25"/>
    <mergeCell ref="V34:W34"/>
    <mergeCell ref="L29:M29"/>
    <mergeCell ref="T46:U46"/>
    <mergeCell ref="N29:O29"/>
    <mergeCell ref="H25:I25"/>
    <mergeCell ref="L25:M25"/>
    <mergeCell ref="N25:O25"/>
    <mergeCell ref="L33:M33"/>
    <mergeCell ref="N33:O33"/>
    <mergeCell ref="F38:Z38"/>
    <mergeCell ref="N45:O45"/>
    <mergeCell ref="F45:G45"/>
    <mergeCell ref="R45:S45"/>
    <mergeCell ref="D42:X42"/>
    <mergeCell ref="V33:W33"/>
    <mergeCell ref="V36:W36"/>
    <mergeCell ref="R36:S36"/>
    <mergeCell ref="N36:O36"/>
    <mergeCell ref="P36:Q36"/>
    <mergeCell ref="J41:K41"/>
    <mergeCell ref="L41:M41"/>
    <mergeCell ref="N41:O41"/>
    <mergeCell ref="N35:O35"/>
    <mergeCell ref="P41:Q41"/>
    <mergeCell ref="R41:S41"/>
    <mergeCell ref="T41:U41"/>
    <mergeCell ref="V41:W41"/>
    <mergeCell ref="R496:S496"/>
    <mergeCell ref="D547:E547"/>
    <mergeCell ref="D545:E545"/>
    <mergeCell ref="D513:Z513"/>
    <mergeCell ref="J514:K514"/>
    <mergeCell ref="J15:K15"/>
    <mergeCell ref="V48:W48"/>
    <mergeCell ref="V47:W47"/>
    <mergeCell ref="L50:M50"/>
    <mergeCell ref="V35:W35"/>
    <mergeCell ref="R47:S47"/>
    <mergeCell ref="R48:S48"/>
    <mergeCell ref="T47:U47"/>
    <mergeCell ref="V72:W72"/>
    <mergeCell ref="T51:U51"/>
    <mergeCell ref="H76:I76"/>
    <mergeCell ref="P71:Q71"/>
    <mergeCell ref="J76:K76"/>
    <mergeCell ref="L76:M76"/>
    <mergeCell ref="T76:U76"/>
    <mergeCell ref="J73:K73"/>
    <mergeCell ref="N76:O76"/>
    <mergeCell ref="H36:I36"/>
    <mergeCell ref="H52:I52"/>
    <mergeCell ref="J25:K25"/>
    <mergeCell ref="P74:Q74"/>
    <mergeCell ref="T52:U52"/>
    <mergeCell ref="T34:U34"/>
    <mergeCell ref="P50:Q50"/>
    <mergeCell ref="J49:K49"/>
    <mergeCell ref="P72:Q72"/>
    <mergeCell ref="N57:O57"/>
    <mergeCell ref="D497:E497"/>
    <mergeCell ref="R498:S498"/>
    <mergeCell ref="H505:I505"/>
    <mergeCell ref="T505:U505"/>
    <mergeCell ref="F505:G505"/>
    <mergeCell ref="R505:S505"/>
    <mergeCell ref="P497:Q497"/>
    <mergeCell ref="H498:I498"/>
    <mergeCell ref="V505:W505"/>
    <mergeCell ref="V552:W552"/>
    <mergeCell ref="D505:E505"/>
    <mergeCell ref="D504:E504"/>
    <mergeCell ref="D543:E543"/>
    <mergeCell ref="F543:G543"/>
    <mergeCell ref="H543:I543"/>
    <mergeCell ref="J543:K543"/>
    <mergeCell ref="L543:M543"/>
    <mergeCell ref="H545:I545"/>
    <mergeCell ref="D546:X546"/>
    <mergeCell ref="N545:O545"/>
    <mergeCell ref="D498:E498"/>
    <mergeCell ref="V531:W531"/>
    <mergeCell ref="D550:E550"/>
    <mergeCell ref="D549:E549"/>
    <mergeCell ref="T524:U524"/>
    <mergeCell ref="J499:K499"/>
    <mergeCell ref="L551:M551"/>
    <mergeCell ref="V545:W545"/>
    <mergeCell ref="R545:S545"/>
    <mergeCell ref="F542:G542"/>
    <mergeCell ref="R532:S532"/>
    <mergeCell ref="P531:Q531"/>
    <mergeCell ref="T543:U543"/>
    <mergeCell ref="F541:G541"/>
    <mergeCell ref="D511:E511"/>
    <mergeCell ref="T497:U497"/>
    <mergeCell ref="R531:S531"/>
    <mergeCell ref="H495:I495"/>
    <mergeCell ref="L496:M496"/>
    <mergeCell ref="N497:O497"/>
    <mergeCell ref="N496:O496"/>
    <mergeCell ref="V514:W514"/>
    <mergeCell ref="P506:Q506"/>
    <mergeCell ref="V506:W506"/>
    <mergeCell ref="J518:K518"/>
    <mergeCell ref="N516:O516"/>
    <mergeCell ref="D516:E516"/>
    <mergeCell ref="F516:G516"/>
    <mergeCell ref="H520:I520"/>
    <mergeCell ref="L521:M521"/>
    <mergeCell ref="D519:E519"/>
    <mergeCell ref="F519:G519"/>
    <mergeCell ref="L523:M523"/>
    <mergeCell ref="H537:I537"/>
    <mergeCell ref="V537:W537"/>
    <mergeCell ref="L495:M495"/>
    <mergeCell ref="D501:X501"/>
    <mergeCell ref="H522:I522"/>
    <mergeCell ref="J522:K522"/>
    <mergeCell ref="D502:E502"/>
    <mergeCell ref="F499:G499"/>
    <mergeCell ref="F502:Z502"/>
    <mergeCell ref="F504:G504"/>
    <mergeCell ref="T496:U496"/>
    <mergeCell ref="D521:E521"/>
    <mergeCell ref="D526:E526"/>
    <mergeCell ref="H538:I538"/>
    <mergeCell ref="J538:K538"/>
    <mergeCell ref="D500:E500"/>
    <mergeCell ref="J524:K524"/>
    <mergeCell ref="L518:M518"/>
    <mergeCell ref="H533:I533"/>
    <mergeCell ref="R507:S507"/>
    <mergeCell ref="F533:G533"/>
    <mergeCell ref="P524:Q524"/>
    <mergeCell ref="F521:G521"/>
    <mergeCell ref="H521:I521"/>
    <mergeCell ref="R540:S540"/>
    <mergeCell ref="D533:E533"/>
    <mergeCell ref="H509:I509"/>
    <mergeCell ref="F522:G522"/>
    <mergeCell ref="D535:E535"/>
    <mergeCell ref="N524:O524"/>
    <mergeCell ref="P521:Q521"/>
    <mergeCell ref="R521:S521"/>
    <mergeCell ref="R529:S529"/>
    <mergeCell ref="N519:O519"/>
    <mergeCell ref="J529:K529"/>
    <mergeCell ref="D529:E529"/>
    <mergeCell ref="D510:X510"/>
    <mergeCell ref="D509:E509"/>
    <mergeCell ref="P509:Q509"/>
    <mergeCell ref="J508:K508"/>
    <mergeCell ref="J507:K507"/>
    <mergeCell ref="F500:G500"/>
    <mergeCell ref="F507:G507"/>
    <mergeCell ref="F496:G496"/>
    <mergeCell ref="P496:Q496"/>
    <mergeCell ref="T494:U494"/>
    <mergeCell ref="T493:U493"/>
    <mergeCell ref="D496:E496"/>
    <mergeCell ref="N485:O485"/>
    <mergeCell ref="T485:U485"/>
    <mergeCell ref="F485:G485"/>
    <mergeCell ref="V493:W493"/>
    <mergeCell ref="V496:W496"/>
    <mergeCell ref="R486:S486"/>
    <mergeCell ref="F421:G421"/>
    <mergeCell ref="H421:I421"/>
    <mergeCell ref="D491:E491"/>
    <mergeCell ref="R493:S493"/>
    <mergeCell ref="P484:Q484"/>
    <mergeCell ref="J473:K473"/>
    <mergeCell ref="V472:W472"/>
    <mergeCell ref="V474:W474"/>
    <mergeCell ref="V471:W471"/>
    <mergeCell ref="N483:O483"/>
    <mergeCell ref="R483:S483"/>
    <mergeCell ref="D495:E495"/>
    <mergeCell ref="N491:O491"/>
    <mergeCell ref="D494:E494"/>
    <mergeCell ref="L491:M491"/>
    <mergeCell ref="D489:E489"/>
    <mergeCell ref="D474:E474"/>
    <mergeCell ref="L483:M483"/>
    <mergeCell ref="R484:S484"/>
    <mergeCell ref="L472:M472"/>
    <mergeCell ref="T481:U481"/>
    <mergeCell ref="J491:K491"/>
    <mergeCell ref="T491:U491"/>
    <mergeCell ref="N495:O495"/>
    <mergeCell ref="H493:I493"/>
    <mergeCell ref="D492:E492"/>
    <mergeCell ref="R492:S492"/>
    <mergeCell ref="P492:Q492"/>
    <mergeCell ref="L485:M485"/>
    <mergeCell ref="L492:M492"/>
    <mergeCell ref="P491:Q491"/>
    <mergeCell ref="P487:Q487"/>
    <mergeCell ref="H491:I491"/>
    <mergeCell ref="H492:I492"/>
    <mergeCell ref="J487:K487"/>
    <mergeCell ref="D487:E487"/>
    <mergeCell ref="P494:Q494"/>
    <mergeCell ref="N494:O494"/>
    <mergeCell ref="T486:U486"/>
    <mergeCell ref="L493:M493"/>
    <mergeCell ref="N492:O492"/>
    <mergeCell ref="H494:I494"/>
    <mergeCell ref="R491:S491"/>
    <mergeCell ref="D493:E493"/>
    <mergeCell ref="H487:I487"/>
    <mergeCell ref="F486:G486"/>
    <mergeCell ref="J495:K495"/>
    <mergeCell ref="F495:G495"/>
    <mergeCell ref="F494:G494"/>
    <mergeCell ref="F26:G26"/>
    <mergeCell ref="H26:I26"/>
    <mergeCell ref="J26:K26"/>
    <mergeCell ref="L26:M26"/>
    <mergeCell ref="N26:O26"/>
    <mergeCell ref="P26:Q26"/>
    <mergeCell ref="R26:S26"/>
    <mergeCell ref="F59:G59"/>
    <mergeCell ref="H59:I59"/>
    <mergeCell ref="J59:K59"/>
    <mergeCell ref="R56:S56"/>
    <mergeCell ref="J51:K51"/>
    <mergeCell ref="L51:M51"/>
    <mergeCell ref="F25:G25"/>
    <mergeCell ref="F27:G27"/>
    <mergeCell ref="H27:I27"/>
    <mergeCell ref="L36:M36"/>
    <mergeCell ref="N47:O47"/>
    <mergeCell ref="D30:X30"/>
    <mergeCell ref="D33:E33"/>
    <mergeCell ref="V40:W40"/>
    <mergeCell ref="D41:E41"/>
    <mergeCell ref="F41:G41"/>
    <mergeCell ref="J50:K50"/>
    <mergeCell ref="V50:W50"/>
    <mergeCell ref="H57:I57"/>
    <mergeCell ref="J57:K57"/>
    <mergeCell ref="L57:M57"/>
    <mergeCell ref="D53:X53"/>
    <mergeCell ref="N52:O52"/>
    <mergeCell ref="R52:S52"/>
    <mergeCell ref="V52:W52"/>
    <mergeCell ref="D91:E91"/>
    <mergeCell ref="F91:G91"/>
    <mergeCell ref="J92:K92"/>
    <mergeCell ref="L476:M476"/>
    <mergeCell ref="T492:U492"/>
    <mergeCell ref="F493:G493"/>
    <mergeCell ref="J493:K493"/>
    <mergeCell ref="N493:O493"/>
    <mergeCell ref="F491:G491"/>
    <mergeCell ref="V492:W492"/>
    <mergeCell ref="D423:Z423"/>
    <mergeCell ref="D424:E424"/>
    <mergeCell ref="V494:W494"/>
    <mergeCell ref="T233:U233"/>
    <mergeCell ref="V233:W233"/>
    <mergeCell ref="D243:E243"/>
    <mergeCell ref="F243:G243"/>
    <mergeCell ref="H243:I243"/>
    <mergeCell ref="J243:K243"/>
    <mergeCell ref="L243:M243"/>
    <mergeCell ref="L494:M494"/>
    <mergeCell ref="P493:Q493"/>
    <mergeCell ref="F492:G492"/>
    <mergeCell ref="F487:G487"/>
    <mergeCell ref="T487:U487"/>
    <mergeCell ref="P243:Q243"/>
    <mergeCell ref="R243:S243"/>
    <mergeCell ref="T243:U243"/>
    <mergeCell ref="V243:W243"/>
    <mergeCell ref="D244:E244"/>
    <mergeCell ref="F244:G244"/>
    <mergeCell ref="H244:I244"/>
    <mergeCell ref="A84:A85"/>
    <mergeCell ref="B84:B85"/>
    <mergeCell ref="D84:E84"/>
    <mergeCell ref="F84:G84"/>
    <mergeCell ref="H84:I84"/>
    <mergeCell ref="J84:K84"/>
    <mergeCell ref="L84:M84"/>
    <mergeCell ref="N84:O84"/>
    <mergeCell ref="P84:Q84"/>
    <mergeCell ref="R84:S84"/>
    <mergeCell ref="T84:U84"/>
    <mergeCell ref="V84:W84"/>
    <mergeCell ref="D85:Z85"/>
    <mergeCell ref="D71:E71"/>
    <mergeCell ref="F71:G71"/>
    <mergeCell ref="T77:U77"/>
    <mergeCell ref="V71:W71"/>
    <mergeCell ref="T73:U73"/>
    <mergeCell ref="H73:I73"/>
    <mergeCell ref="D76:E76"/>
    <mergeCell ref="F76:G76"/>
    <mergeCell ref="H74:I74"/>
    <mergeCell ref="J78:K78"/>
    <mergeCell ref="L78:M78"/>
    <mergeCell ref="H77:I77"/>
    <mergeCell ref="H83:I83"/>
    <mergeCell ref="J83:K83"/>
    <mergeCell ref="F79:G79"/>
    <mergeCell ref="F77:G77"/>
    <mergeCell ref="V83:W83"/>
    <mergeCell ref="R74:S74"/>
    <mergeCell ref="N77:O77"/>
    <mergeCell ref="N78:O78"/>
    <mergeCell ref="P78:Q78"/>
    <mergeCell ref="P40:Q40"/>
    <mergeCell ref="R40:S40"/>
    <mergeCell ref="F43:Z43"/>
    <mergeCell ref="T40:U40"/>
    <mergeCell ref="F51:G51"/>
    <mergeCell ref="P49:Q49"/>
    <mergeCell ref="N49:O49"/>
    <mergeCell ref="R46:S46"/>
    <mergeCell ref="N50:O50"/>
    <mergeCell ref="H50:I50"/>
    <mergeCell ref="F49:G49"/>
    <mergeCell ref="T45:U45"/>
    <mergeCell ref="H41:I41"/>
    <mergeCell ref="V51:W51"/>
    <mergeCell ref="P51:Q51"/>
    <mergeCell ref="N51:O51"/>
    <mergeCell ref="T48:U48"/>
    <mergeCell ref="V49:W49"/>
    <mergeCell ref="T49:U49"/>
    <mergeCell ref="N48:O48"/>
    <mergeCell ref="V57:W57"/>
    <mergeCell ref="T56:U56"/>
    <mergeCell ref="V56:W56"/>
    <mergeCell ref="F60:G60"/>
    <mergeCell ref="H60:I60"/>
    <mergeCell ref="J60:K60"/>
    <mergeCell ref="L60:M60"/>
    <mergeCell ref="N60:O60"/>
    <mergeCell ref="P60:Q60"/>
    <mergeCell ref="R60:S60"/>
    <mergeCell ref="H40:I40"/>
    <mergeCell ref="J40:K40"/>
    <mergeCell ref="L40:M40"/>
    <mergeCell ref="N40:O40"/>
    <mergeCell ref="P64:Q64"/>
    <mergeCell ref="D58:E58"/>
    <mergeCell ref="F58:G58"/>
    <mergeCell ref="H58:I58"/>
    <mergeCell ref="J58:K58"/>
    <mergeCell ref="J74:K74"/>
    <mergeCell ref="D77:E77"/>
    <mergeCell ref="N73:O73"/>
    <mergeCell ref="D72:E72"/>
    <mergeCell ref="D81:E81"/>
    <mergeCell ref="F81:Z81"/>
    <mergeCell ref="T60:U60"/>
    <mergeCell ref="R58:S58"/>
    <mergeCell ref="V60:W60"/>
    <mergeCell ref="J65:K65"/>
    <mergeCell ref="L65:M65"/>
    <mergeCell ref="N65:O65"/>
    <mergeCell ref="P65:Q65"/>
    <mergeCell ref="R65:S65"/>
    <mergeCell ref="T65:U65"/>
    <mergeCell ref="V65:W65"/>
    <mergeCell ref="V62:W62"/>
    <mergeCell ref="J63:K63"/>
    <mergeCell ref="L63:M63"/>
    <mergeCell ref="V61:W61"/>
    <mergeCell ref="R76:S76"/>
    <mergeCell ref="L74:M74"/>
    <mergeCell ref="T74:U74"/>
    <mergeCell ref="T58:U58"/>
    <mergeCell ref="V58:W58"/>
    <mergeCell ref="D59:E59"/>
    <mergeCell ref="D73:E73"/>
    <mergeCell ref="D66:E66"/>
    <mergeCell ref="F66:G66"/>
    <mergeCell ref="H66:I66"/>
    <mergeCell ref="J66:K66"/>
    <mergeCell ref="L66:M66"/>
    <mergeCell ref="N66:O66"/>
    <mergeCell ref="P66:Q66"/>
    <mergeCell ref="R66:S66"/>
    <mergeCell ref="T66:U66"/>
    <mergeCell ref="J56:K56"/>
    <mergeCell ref="L62:M62"/>
    <mergeCell ref="N62:O62"/>
    <mergeCell ref="P62:Q62"/>
    <mergeCell ref="R62:S62"/>
    <mergeCell ref="T62:U62"/>
    <mergeCell ref="F62:G62"/>
    <mergeCell ref="H62:I62"/>
    <mergeCell ref="J62:K62"/>
    <mergeCell ref="D61:E61"/>
    <mergeCell ref="F61:G61"/>
    <mergeCell ref="H61:I61"/>
    <mergeCell ref="P61:Q61"/>
    <mergeCell ref="R61:S61"/>
    <mergeCell ref="T61:U61"/>
    <mergeCell ref="D62:E62"/>
    <mergeCell ref="N61:O61"/>
    <mergeCell ref="F64:G64"/>
    <mergeCell ref="H64:I64"/>
    <mergeCell ref="J64:K64"/>
    <mergeCell ref="L64:M64"/>
    <mergeCell ref="N64:O64"/>
    <mergeCell ref="V64:W64"/>
    <mergeCell ref="D65:E65"/>
    <mergeCell ref="F65:G65"/>
    <mergeCell ref="H65:I65"/>
    <mergeCell ref="V95:W95"/>
    <mergeCell ref="D57:E57"/>
    <mergeCell ref="F57:G57"/>
    <mergeCell ref="V93:W93"/>
    <mergeCell ref="H71:I71"/>
    <mergeCell ref="D79:E79"/>
    <mergeCell ref="D86:E86"/>
    <mergeCell ref="F86:G86"/>
    <mergeCell ref="P83:Q83"/>
    <mergeCell ref="R83:S83"/>
    <mergeCell ref="V73:W73"/>
    <mergeCell ref="T78:U78"/>
    <mergeCell ref="V78:W78"/>
    <mergeCell ref="V77:W77"/>
    <mergeCell ref="V76:W76"/>
    <mergeCell ref="R77:S77"/>
    <mergeCell ref="R91:S91"/>
    <mergeCell ref="T91:U91"/>
    <mergeCell ref="F92:G92"/>
    <mergeCell ref="H92:I92"/>
    <mergeCell ref="N92:O92"/>
    <mergeCell ref="P92:Q92"/>
    <mergeCell ref="R78:S78"/>
    <mergeCell ref="D88:E88"/>
    <mergeCell ref="T83:U83"/>
    <mergeCell ref="F72:G72"/>
    <mergeCell ref="R72:S72"/>
    <mergeCell ref="T72:U72"/>
    <mergeCell ref="L99:M99"/>
    <mergeCell ref="N99:O99"/>
    <mergeCell ref="P99:Q99"/>
    <mergeCell ref="R99:S99"/>
    <mergeCell ref="T99:U99"/>
    <mergeCell ref="V99:W99"/>
    <mergeCell ref="J79:K79"/>
    <mergeCell ref="R79:S79"/>
    <mergeCell ref="D94:E94"/>
    <mergeCell ref="F94:G94"/>
    <mergeCell ref="H94:I94"/>
    <mergeCell ref="J94:K94"/>
    <mergeCell ref="L94:M94"/>
    <mergeCell ref="N94:O94"/>
    <mergeCell ref="P94:Q94"/>
    <mergeCell ref="R94:S94"/>
    <mergeCell ref="T94:U94"/>
    <mergeCell ref="V94:W94"/>
    <mergeCell ref="D95:E95"/>
    <mergeCell ref="F95:G95"/>
    <mergeCell ref="H95:I95"/>
    <mergeCell ref="J95:K95"/>
    <mergeCell ref="L95:M95"/>
    <mergeCell ref="N95:O95"/>
    <mergeCell ref="P95:Q95"/>
    <mergeCell ref="R95:S95"/>
    <mergeCell ref="T95:U95"/>
    <mergeCell ref="L83:M83"/>
    <mergeCell ref="N83:O83"/>
    <mergeCell ref="D96:Z96"/>
    <mergeCell ref="D97:Z97"/>
    <mergeCell ref="D98:E98"/>
    <mergeCell ref="L100:M100"/>
    <mergeCell ref="N100:O100"/>
    <mergeCell ref="P100:Q100"/>
    <mergeCell ref="R100:S100"/>
    <mergeCell ref="T100:U100"/>
    <mergeCell ref="V100:W100"/>
    <mergeCell ref="T98:U98"/>
    <mergeCell ref="D100:E100"/>
    <mergeCell ref="F100:G100"/>
    <mergeCell ref="H100:I100"/>
    <mergeCell ref="J100:K100"/>
    <mergeCell ref="D107:E107"/>
    <mergeCell ref="F107:Z107"/>
    <mergeCell ref="F147:Z147"/>
    <mergeCell ref="T102:U102"/>
    <mergeCell ref="V102:W102"/>
    <mergeCell ref="D103:E103"/>
    <mergeCell ref="F103:G103"/>
    <mergeCell ref="H103:I103"/>
    <mergeCell ref="J103:K103"/>
    <mergeCell ref="L103:M103"/>
    <mergeCell ref="N103:O103"/>
    <mergeCell ref="F105:G105"/>
    <mergeCell ref="H105:I105"/>
    <mergeCell ref="J105:K105"/>
    <mergeCell ref="L105:M105"/>
    <mergeCell ref="H141:I141"/>
    <mergeCell ref="J141:K141"/>
    <mergeCell ref="L141:M141"/>
    <mergeCell ref="H150:I150"/>
    <mergeCell ref="J181:K181"/>
    <mergeCell ref="P232:Q232"/>
    <mergeCell ref="R232:S232"/>
    <mergeCell ref="T232:U232"/>
    <mergeCell ref="V232:W232"/>
    <mergeCell ref="D101:Z101"/>
    <mergeCell ref="D102:E102"/>
    <mergeCell ref="F102:G102"/>
    <mergeCell ref="H102:I102"/>
    <mergeCell ref="J102:K102"/>
    <mergeCell ref="R174:S174"/>
    <mergeCell ref="N105:O105"/>
    <mergeCell ref="V103:W103"/>
    <mergeCell ref="D104:Z104"/>
    <mergeCell ref="D105:E105"/>
    <mergeCell ref="P103:Q103"/>
    <mergeCell ref="R103:S103"/>
    <mergeCell ref="F150:G150"/>
    <mergeCell ref="R145:S145"/>
    <mergeCell ref="D203:Z203"/>
    <mergeCell ref="D199:Z199"/>
    <mergeCell ref="D200:E200"/>
    <mergeCell ref="F200:G200"/>
    <mergeCell ref="H200:I200"/>
    <mergeCell ref="J200:K200"/>
    <mergeCell ref="L200:M200"/>
    <mergeCell ref="L227:M227"/>
    <mergeCell ref="L102:M102"/>
    <mergeCell ref="N102:O102"/>
    <mergeCell ref="P102:Q102"/>
    <mergeCell ref="R102:S102"/>
    <mergeCell ref="J242:K242"/>
    <mergeCell ref="L242:M242"/>
    <mergeCell ref="N242:O242"/>
    <mergeCell ref="P242:Q242"/>
    <mergeCell ref="R242:S242"/>
    <mergeCell ref="T242:U242"/>
    <mergeCell ref="V242:W242"/>
    <mergeCell ref="R173:S173"/>
    <mergeCell ref="T173:U173"/>
    <mergeCell ref="V173:W173"/>
    <mergeCell ref="D174:E174"/>
    <mergeCell ref="F174:G174"/>
    <mergeCell ref="H174:I174"/>
    <mergeCell ref="J174:K174"/>
    <mergeCell ref="L174:M174"/>
    <mergeCell ref="N174:O174"/>
    <mergeCell ref="P174:Q174"/>
    <mergeCell ref="F195:G195"/>
    <mergeCell ref="V206:W206"/>
    <mergeCell ref="V227:W227"/>
    <mergeCell ref="V222:W222"/>
    <mergeCell ref="R222:S222"/>
    <mergeCell ref="F173:G173"/>
    <mergeCell ref="H173:I173"/>
    <mergeCell ref="J173:K173"/>
    <mergeCell ref="L173:M173"/>
    <mergeCell ref="N173:O173"/>
    <mergeCell ref="P173:Q173"/>
    <mergeCell ref="L181:M181"/>
    <mergeCell ref="V181:W181"/>
    <mergeCell ref="F185:Z185"/>
    <mergeCell ref="T183:U183"/>
    <mergeCell ref="P244:Q244"/>
    <mergeCell ref="R244:S244"/>
    <mergeCell ref="T244:U244"/>
    <mergeCell ref="V244:W244"/>
    <mergeCell ref="F249:G249"/>
    <mergeCell ref="H249:I249"/>
    <mergeCell ref="J249:K249"/>
    <mergeCell ref="L249:M249"/>
    <mergeCell ref="N249:O249"/>
    <mergeCell ref="P249:Q249"/>
    <mergeCell ref="R249:S249"/>
    <mergeCell ref="T249:U249"/>
    <mergeCell ref="V249:W249"/>
    <mergeCell ref="D250:Z250"/>
    <mergeCell ref="D251:E251"/>
    <mergeCell ref="F251:G251"/>
    <mergeCell ref="H251:I251"/>
    <mergeCell ref="J251:K251"/>
    <mergeCell ref="L251:M251"/>
    <mergeCell ref="N251:O251"/>
    <mergeCell ref="P251:Q251"/>
    <mergeCell ref="R251:S251"/>
    <mergeCell ref="T251:U251"/>
    <mergeCell ref="V251:W251"/>
    <mergeCell ref="L244:M244"/>
    <mergeCell ref="N244:O244"/>
    <mergeCell ref="D252:Z252"/>
    <mergeCell ref="D253:Z253"/>
    <mergeCell ref="D254:E254"/>
    <mergeCell ref="F254:G254"/>
    <mergeCell ref="H254:I254"/>
    <mergeCell ref="J254:K254"/>
    <mergeCell ref="L254:M254"/>
    <mergeCell ref="N254:O254"/>
    <mergeCell ref="P254:Q254"/>
    <mergeCell ref="R254:S254"/>
    <mergeCell ref="T254:U254"/>
    <mergeCell ref="V254:W254"/>
    <mergeCell ref="D255:E255"/>
    <mergeCell ref="F255:G255"/>
    <mergeCell ref="H255:I255"/>
    <mergeCell ref="J255:K255"/>
    <mergeCell ref="L255:M255"/>
    <mergeCell ref="N255:O255"/>
    <mergeCell ref="P255:Q255"/>
    <mergeCell ref="R255:S255"/>
    <mergeCell ref="T255:U255"/>
    <mergeCell ref="V255:W255"/>
    <mergeCell ref="V262:W262"/>
    <mergeCell ref="V264:W264"/>
    <mergeCell ref="R264:S264"/>
    <mergeCell ref="F264:G264"/>
    <mergeCell ref="N264:O264"/>
    <mergeCell ref="F266:G266"/>
    <mergeCell ref="D256:E256"/>
    <mergeCell ref="F256:G256"/>
    <mergeCell ref="H256:I256"/>
    <mergeCell ref="J256:K256"/>
    <mergeCell ref="L256:M256"/>
    <mergeCell ref="N256:O256"/>
    <mergeCell ref="P256:Q256"/>
    <mergeCell ref="R256:S256"/>
    <mergeCell ref="T256:U256"/>
    <mergeCell ref="V256:W256"/>
    <mergeCell ref="D257:E257"/>
    <mergeCell ref="F257:G257"/>
    <mergeCell ref="H257:I257"/>
    <mergeCell ref="J257:K257"/>
    <mergeCell ref="L257:M257"/>
    <mergeCell ref="N257:O257"/>
    <mergeCell ref="P257:Q257"/>
    <mergeCell ref="R257:S257"/>
    <mergeCell ref="T257:U257"/>
    <mergeCell ref="V257:W257"/>
    <mergeCell ref="H272:I272"/>
    <mergeCell ref="J272:K272"/>
    <mergeCell ref="L272:M272"/>
    <mergeCell ref="N272:O272"/>
    <mergeCell ref="P272:Q272"/>
    <mergeCell ref="R272:S272"/>
    <mergeCell ref="D258:E258"/>
    <mergeCell ref="F258:G258"/>
    <mergeCell ref="H258:I258"/>
    <mergeCell ref="J258:K258"/>
    <mergeCell ref="L258:M258"/>
    <mergeCell ref="N258:O258"/>
    <mergeCell ref="P258:Q258"/>
    <mergeCell ref="R258:S258"/>
    <mergeCell ref="T258:U258"/>
    <mergeCell ref="V258:W258"/>
    <mergeCell ref="D259:X259"/>
    <mergeCell ref="D260:E260"/>
    <mergeCell ref="F260:Z260"/>
    <mergeCell ref="P262:Q262"/>
    <mergeCell ref="D263:Z263"/>
    <mergeCell ref="D264:E264"/>
    <mergeCell ref="H264:I264"/>
    <mergeCell ref="J264:K264"/>
    <mergeCell ref="L264:M264"/>
    <mergeCell ref="X264:Z266"/>
    <mergeCell ref="L265:M265"/>
    <mergeCell ref="V265:W265"/>
    <mergeCell ref="N262:O262"/>
    <mergeCell ref="T266:U266"/>
    <mergeCell ref="T265:U265"/>
    <mergeCell ref="L262:M262"/>
    <mergeCell ref="D268:E268"/>
    <mergeCell ref="V272:W272"/>
    <mergeCell ref="D267:X267"/>
    <mergeCell ref="F268:Z268"/>
    <mergeCell ref="D270:Z270"/>
    <mergeCell ref="D271:E271"/>
    <mergeCell ref="F271:G271"/>
    <mergeCell ref="H271:I271"/>
    <mergeCell ref="J271:K271"/>
    <mergeCell ref="L271:M271"/>
    <mergeCell ref="N271:O271"/>
    <mergeCell ref="P271:Q271"/>
    <mergeCell ref="R271:S271"/>
    <mergeCell ref="T271:U271"/>
    <mergeCell ref="V271:W271"/>
    <mergeCell ref="F262:G262"/>
    <mergeCell ref="N265:O265"/>
    <mergeCell ref="F265:G265"/>
    <mergeCell ref="J262:K262"/>
    <mergeCell ref="R266:S266"/>
    <mergeCell ref="D265:E265"/>
    <mergeCell ref="H265:I265"/>
    <mergeCell ref="T264:U264"/>
    <mergeCell ref="V266:W266"/>
    <mergeCell ref="P264:Q264"/>
    <mergeCell ref="D262:E262"/>
    <mergeCell ref="D272:E272"/>
    <mergeCell ref="F272:G272"/>
    <mergeCell ref="D266:E266"/>
    <mergeCell ref="J266:K266"/>
    <mergeCell ref="L266:M266"/>
    <mergeCell ref="N266:O266"/>
    <mergeCell ref="D273:E273"/>
    <mergeCell ref="F273:G273"/>
    <mergeCell ref="H273:I273"/>
    <mergeCell ref="J273:K273"/>
    <mergeCell ref="L273:M273"/>
    <mergeCell ref="N273:O273"/>
    <mergeCell ref="P273:Q273"/>
    <mergeCell ref="R273:S273"/>
    <mergeCell ref="T273:U273"/>
    <mergeCell ref="V273:W273"/>
    <mergeCell ref="D274:Z274"/>
    <mergeCell ref="D275:Z275"/>
    <mergeCell ref="D276:E276"/>
    <mergeCell ref="F276:G276"/>
    <mergeCell ref="H276:I276"/>
    <mergeCell ref="J276:K276"/>
    <mergeCell ref="L276:M276"/>
    <mergeCell ref="N276:O276"/>
    <mergeCell ref="P276:Q276"/>
    <mergeCell ref="R276:S276"/>
    <mergeCell ref="T276:U276"/>
    <mergeCell ref="V276:W276"/>
    <mergeCell ref="T272:U272"/>
    <mergeCell ref="P266:Q266"/>
    <mergeCell ref="D277:Z277"/>
    <mergeCell ref="D278:E278"/>
    <mergeCell ref="F278:G278"/>
    <mergeCell ref="H278:I278"/>
    <mergeCell ref="J278:K278"/>
    <mergeCell ref="L278:M278"/>
    <mergeCell ref="N278:O278"/>
    <mergeCell ref="P278:Q278"/>
    <mergeCell ref="R278:S278"/>
    <mergeCell ref="T278:U278"/>
    <mergeCell ref="V278:W278"/>
    <mergeCell ref="X278:Z282"/>
    <mergeCell ref="D279:E279"/>
    <mergeCell ref="F279:G279"/>
    <mergeCell ref="H279:I279"/>
    <mergeCell ref="J279:K279"/>
    <mergeCell ref="L279:M279"/>
    <mergeCell ref="N279:O279"/>
    <mergeCell ref="P279:Q279"/>
    <mergeCell ref="R279:S279"/>
    <mergeCell ref="T279:U279"/>
    <mergeCell ref="V279:W279"/>
    <mergeCell ref="D280:E280"/>
    <mergeCell ref="F280:G280"/>
    <mergeCell ref="H280:I280"/>
    <mergeCell ref="J280:K280"/>
    <mergeCell ref="L280:M280"/>
    <mergeCell ref="N280:O280"/>
    <mergeCell ref="P280:Q280"/>
    <mergeCell ref="R280:S280"/>
    <mergeCell ref="T280:U280"/>
    <mergeCell ref="V280:W280"/>
    <mergeCell ref="D281:E281"/>
    <mergeCell ref="F281:G281"/>
    <mergeCell ref="H281:I281"/>
    <mergeCell ref="J281:K281"/>
    <mergeCell ref="L281:M281"/>
    <mergeCell ref="N281:O281"/>
    <mergeCell ref="P281:Q281"/>
    <mergeCell ref="R281:S281"/>
    <mergeCell ref="T281:U281"/>
    <mergeCell ref="V281:W281"/>
    <mergeCell ref="D282:E282"/>
    <mergeCell ref="F282:G282"/>
    <mergeCell ref="H282:I282"/>
    <mergeCell ref="J282:K282"/>
    <mergeCell ref="L282:M282"/>
    <mergeCell ref="N282:O282"/>
    <mergeCell ref="P282:Q282"/>
    <mergeCell ref="R282:S282"/>
    <mergeCell ref="T282:U282"/>
    <mergeCell ref="V282:W282"/>
    <mergeCell ref="D283:E283"/>
    <mergeCell ref="F283:G283"/>
    <mergeCell ref="H283:I283"/>
    <mergeCell ref="J283:K283"/>
    <mergeCell ref="L283:M283"/>
    <mergeCell ref="N283:O283"/>
    <mergeCell ref="P283:Q283"/>
    <mergeCell ref="R283:S283"/>
    <mergeCell ref="T283:U283"/>
    <mergeCell ref="V283:W283"/>
    <mergeCell ref="D284:E284"/>
    <mergeCell ref="F284:G284"/>
    <mergeCell ref="H284:I284"/>
    <mergeCell ref="J284:K284"/>
    <mergeCell ref="L284:M284"/>
    <mergeCell ref="N284:O284"/>
    <mergeCell ref="P284:Q284"/>
    <mergeCell ref="R284:S284"/>
    <mergeCell ref="T284:U284"/>
    <mergeCell ref="V284:W284"/>
    <mergeCell ref="D285:Z285"/>
    <mergeCell ref="D286:E286"/>
    <mergeCell ref="F286:G286"/>
    <mergeCell ref="H286:I286"/>
    <mergeCell ref="J286:K286"/>
    <mergeCell ref="L286:M286"/>
    <mergeCell ref="N286:O286"/>
    <mergeCell ref="P286:Q286"/>
    <mergeCell ref="R286:S286"/>
    <mergeCell ref="T286:U286"/>
    <mergeCell ref="V286:W286"/>
    <mergeCell ref="D287:Z287"/>
    <mergeCell ref="D288:E288"/>
    <mergeCell ref="F288:G288"/>
    <mergeCell ref="H288:I288"/>
    <mergeCell ref="J288:K288"/>
    <mergeCell ref="L288:M288"/>
    <mergeCell ref="N288:O288"/>
    <mergeCell ref="P288:Q288"/>
    <mergeCell ref="R288:S288"/>
    <mergeCell ref="T288:U288"/>
    <mergeCell ref="V288:W288"/>
    <mergeCell ref="X288:Z297"/>
    <mergeCell ref="D289:E289"/>
    <mergeCell ref="F289:G289"/>
    <mergeCell ref="H289:I289"/>
    <mergeCell ref="J289:K289"/>
    <mergeCell ref="L289:M289"/>
    <mergeCell ref="N289:O289"/>
    <mergeCell ref="P289:Q289"/>
    <mergeCell ref="R289:S289"/>
    <mergeCell ref="T289:U289"/>
    <mergeCell ref="V289:W289"/>
    <mergeCell ref="D290:E290"/>
    <mergeCell ref="F290:G290"/>
    <mergeCell ref="H290:I290"/>
    <mergeCell ref="J290:K290"/>
    <mergeCell ref="L290:M290"/>
    <mergeCell ref="N290:O290"/>
    <mergeCell ref="P290:Q290"/>
    <mergeCell ref="R290:S290"/>
    <mergeCell ref="T290:U290"/>
    <mergeCell ref="V290:W290"/>
    <mergeCell ref="D291:E291"/>
    <mergeCell ref="F291:G291"/>
    <mergeCell ref="H291:I291"/>
    <mergeCell ref="J291:K291"/>
    <mergeCell ref="L291:M291"/>
    <mergeCell ref="N291:O291"/>
    <mergeCell ref="P291:Q291"/>
    <mergeCell ref="R291:S291"/>
    <mergeCell ref="T291:U291"/>
    <mergeCell ref="V291:W291"/>
    <mergeCell ref="D292:E292"/>
    <mergeCell ref="F292:G292"/>
    <mergeCell ref="H292:I292"/>
    <mergeCell ref="J292:K292"/>
    <mergeCell ref="L292:M292"/>
    <mergeCell ref="N292:O292"/>
    <mergeCell ref="P292:Q292"/>
    <mergeCell ref="R292:S292"/>
    <mergeCell ref="T292:U292"/>
    <mergeCell ref="V292:W292"/>
    <mergeCell ref="D293:E293"/>
    <mergeCell ref="F293:G293"/>
    <mergeCell ref="H293:I293"/>
    <mergeCell ref="J293:K293"/>
    <mergeCell ref="L293:M293"/>
    <mergeCell ref="N293:O293"/>
    <mergeCell ref="P293:Q293"/>
    <mergeCell ref="R293:S293"/>
    <mergeCell ref="T293:U293"/>
    <mergeCell ref="V293:W293"/>
    <mergeCell ref="D294:E294"/>
    <mergeCell ref="F294:G294"/>
    <mergeCell ref="H294:I294"/>
    <mergeCell ref="J294:K294"/>
    <mergeCell ref="L294:M294"/>
    <mergeCell ref="N294:O294"/>
    <mergeCell ref="P294:Q294"/>
    <mergeCell ref="R294:S294"/>
    <mergeCell ref="T294:U294"/>
    <mergeCell ref="V294:W294"/>
    <mergeCell ref="D295:E295"/>
    <mergeCell ref="F295:G295"/>
    <mergeCell ref="H295:I295"/>
    <mergeCell ref="J295:K295"/>
    <mergeCell ref="L295:M295"/>
    <mergeCell ref="N295:O295"/>
    <mergeCell ref="P295:Q295"/>
    <mergeCell ref="R295:S295"/>
    <mergeCell ref="T295:U295"/>
    <mergeCell ref="V295:W295"/>
    <mergeCell ref="D296:E296"/>
    <mergeCell ref="F296:G296"/>
    <mergeCell ref="H296:I296"/>
    <mergeCell ref="J296:K296"/>
    <mergeCell ref="L296:M296"/>
    <mergeCell ref="N296:O296"/>
    <mergeCell ref="P296:Q296"/>
    <mergeCell ref="R296:S296"/>
    <mergeCell ref="T296:U296"/>
    <mergeCell ref="V296:W296"/>
    <mergeCell ref="D297:W297"/>
    <mergeCell ref="D298:E298"/>
    <mergeCell ref="F298:G298"/>
    <mergeCell ref="H298:I298"/>
    <mergeCell ref="J298:K298"/>
    <mergeCell ref="L298:M298"/>
    <mergeCell ref="N298:O298"/>
    <mergeCell ref="P298:Q298"/>
    <mergeCell ref="R298:S298"/>
    <mergeCell ref="T298:U298"/>
    <mergeCell ref="V298:W298"/>
    <mergeCell ref="D299:Z299"/>
    <mergeCell ref="D300:E300"/>
    <mergeCell ref="F300:G300"/>
    <mergeCell ref="H300:I300"/>
    <mergeCell ref="J300:K300"/>
    <mergeCell ref="L300:M300"/>
    <mergeCell ref="N300:O300"/>
    <mergeCell ref="P300:Q300"/>
    <mergeCell ref="R300:S300"/>
    <mergeCell ref="T300:U300"/>
    <mergeCell ref="V300:W300"/>
    <mergeCell ref="X300:Z309"/>
    <mergeCell ref="D301:E301"/>
    <mergeCell ref="F301:G301"/>
    <mergeCell ref="H301:I301"/>
    <mergeCell ref="J301:K301"/>
    <mergeCell ref="L301:M301"/>
    <mergeCell ref="N301:O301"/>
    <mergeCell ref="P301:Q301"/>
    <mergeCell ref="R301:S301"/>
    <mergeCell ref="T301:U301"/>
    <mergeCell ref="V301:W301"/>
    <mergeCell ref="D302:E302"/>
    <mergeCell ref="F302:G302"/>
    <mergeCell ref="H302:I302"/>
    <mergeCell ref="J302:K302"/>
    <mergeCell ref="L302:M302"/>
    <mergeCell ref="N302:O302"/>
    <mergeCell ref="P302:Q302"/>
    <mergeCell ref="R302:S302"/>
    <mergeCell ref="T302:U302"/>
    <mergeCell ref="V302:W302"/>
    <mergeCell ref="D303:E303"/>
    <mergeCell ref="F303:G303"/>
    <mergeCell ref="H303:I303"/>
    <mergeCell ref="J303:K303"/>
    <mergeCell ref="L303:M303"/>
    <mergeCell ref="N303:O303"/>
    <mergeCell ref="P303:Q303"/>
    <mergeCell ref="R303:S303"/>
    <mergeCell ref="T303:U303"/>
    <mergeCell ref="V303:W303"/>
    <mergeCell ref="D304:E304"/>
    <mergeCell ref="F304:G304"/>
    <mergeCell ref="H304:I304"/>
    <mergeCell ref="J304:K304"/>
    <mergeCell ref="L304:M304"/>
    <mergeCell ref="N304:O304"/>
    <mergeCell ref="P304:Q304"/>
    <mergeCell ref="R304:S304"/>
    <mergeCell ref="T304:U304"/>
    <mergeCell ref="V304:W304"/>
    <mergeCell ref="D305:E305"/>
    <mergeCell ref="F305:G305"/>
    <mergeCell ref="H305:I305"/>
    <mergeCell ref="J305:K305"/>
    <mergeCell ref="L305:M305"/>
    <mergeCell ref="N305:O305"/>
    <mergeCell ref="P305:Q305"/>
    <mergeCell ref="R305:S305"/>
    <mergeCell ref="T305:U305"/>
    <mergeCell ref="V305:W305"/>
    <mergeCell ref="D306:E306"/>
    <mergeCell ref="F306:G306"/>
    <mergeCell ref="H306:I306"/>
    <mergeCell ref="J306:K306"/>
    <mergeCell ref="L306:M306"/>
    <mergeCell ref="N306:O306"/>
    <mergeCell ref="P306:Q306"/>
    <mergeCell ref="R306:S306"/>
    <mergeCell ref="T306:U306"/>
    <mergeCell ref="V306:W306"/>
    <mergeCell ref="D307:E307"/>
    <mergeCell ref="F307:G307"/>
    <mergeCell ref="H307:I307"/>
    <mergeCell ref="J307:K307"/>
    <mergeCell ref="L307:M307"/>
    <mergeCell ref="N307:O307"/>
    <mergeCell ref="P307:Q307"/>
    <mergeCell ref="R307:S307"/>
    <mergeCell ref="T307:U307"/>
    <mergeCell ref="V307:W307"/>
    <mergeCell ref="D308:E308"/>
    <mergeCell ref="F308:G308"/>
    <mergeCell ref="H308:I308"/>
    <mergeCell ref="J308:K308"/>
    <mergeCell ref="L308:M308"/>
    <mergeCell ref="N308:O308"/>
    <mergeCell ref="P308:Q308"/>
    <mergeCell ref="R308:S308"/>
    <mergeCell ref="T308:U308"/>
    <mergeCell ref="V308:W308"/>
    <mergeCell ref="D309:W309"/>
    <mergeCell ref="D310:Z310"/>
    <mergeCell ref="D311:E311"/>
    <mergeCell ref="F311:G311"/>
    <mergeCell ref="H311:I311"/>
    <mergeCell ref="J311:K311"/>
    <mergeCell ref="L311:M311"/>
    <mergeCell ref="N311:O311"/>
    <mergeCell ref="P311:Q311"/>
    <mergeCell ref="R311:S311"/>
    <mergeCell ref="T311:U311"/>
    <mergeCell ref="V311:W311"/>
    <mergeCell ref="D312:Z312"/>
    <mergeCell ref="D313:E313"/>
    <mergeCell ref="F313:G313"/>
    <mergeCell ref="H313:I313"/>
    <mergeCell ref="J313:K313"/>
    <mergeCell ref="L313:M313"/>
    <mergeCell ref="N313:O313"/>
    <mergeCell ref="P313:Q313"/>
    <mergeCell ref="R313:S313"/>
    <mergeCell ref="T313:U313"/>
    <mergeCell ref="V313:W313"/>
    <mergeCell ref="X313:Z319"/>
    <mergeCell ref="D314:E314"/>
    <mergeCell ref="F314:G314"/>
    <mergeCell ref="H314:I314"/>
    <mergeCell ref="J314:K314"/>
    <mergeCell ref="L314:M314"/>
    <mergeCell ref="N314:O314"/>
    <mergeCell ref="P314:Q314"/>
    <mergeCell ref="R314:S314"/>
    <mergeCell ref="P318:Q318"/>
    <mergeCell ref="R318:S318"/>
    <mergeCell ref="T318:U318"/>
    <mergeCell ref="V318:W318"/>
    <mergeCell ref="T314:U314"/>
    <mergeCell ref="V314:W314"/>
    <mergeCell ref="D315:E315"/>
    <mergeCell ref="F315:G315"/>
    <mergeCell ref="H315:I315"/>
    <mergeCell ref="J315:K315"/>
    <mergeCell ref="L315:M315"/>
    <mergeCell ref="N315:O315"/>
    <mergeCell ref="P315:Q315"/>
    <mergeCell ref="R315:S315"/>
    <mergeCell ref="T315:U315"/>
    <mergeCell ref="V315:W315"/>
    <mergeCell ref="D316:E316"/>
    <mergeCell ref="F316:G316"/>
    <mergeCell ref="H316:I316"/>
    <mergeCell ref="J316:K316"/>
    <mergeCell ref="L316:M316"/>
    <mergeCell ref="N316:O316"/>
    <mergeCell ref="P316:Q316"/>
    <mergeCell ref="R316:S316"/>
    <mergeCell ref="T316:U316"/>
    <mergeCell ref="V316:W316"/>
    <mergeCell ref="L322:M322"/>
    <mergeCell ref="N322:O322"/>
    <mergeCell ref="P322:Q322"/>
    <mergeCell ref="R322:S322"/>
    <mergeCell ref="T322:U322"/>
    <mergeCell ref="V322:W322"/>
    <mergeCell ref="X322:Z328"/>
    <mergeCell ref="D323:E323"/>
    <mergeCell ref="F323:G323"/>
    <mergeCell ref="H323:I323"/>
    <mergeCell ref="J323:K323"/>
    <mergeCell ref="L323:M323"/>
    <mergeCell ref="N323:O323"/>
    <mergeCell ref="P323:Q323"/>
    <mergeCell ref="R323:S323"/>
    <mergeCell ref="T323:U323"/>
    <mergeCell ref="D317:E317"/>
    <mergeCell ref="F317:G317"/>
    <mergeCell ref="H317:I317"/>
    <mergeCell ref="J317:K317"/>
    <mergeCell ref="L317:M317"/>
    <mergeCell ref="N317:O317"/>
    <mergeCell ref="P317:Q317"/>
    <mergeCell ref="R317:S317"/>
    <mergeCell ref="T317:U317"/>
    <mergeCell ref="V317:W317"/>
    <mergeCell ref="D318:E318"/>
    <mergeCell ref="F318:G318"/>
    <mergeCell ref="H318:I318"/>
    <mergeCell ref="J318:K318"/>
    <mergeCell ref="L318:M318"/>
    <mergeCell ref="N318:O318"/>
    <mergeCell ref="L324:M324"/>
    <mergeCell ref="N324:O324"/>
    <mergeCell ref="P324:Q324"/>
    <mergeCell ref="R324:S324"/>
    <mergeCell ref="T324:U324"/>
    <mergeCell ref="V324:W324"/>
    <mergeCell ref="D325:E325"/>
    <mergeCell ref="F325:G325"/>
    <mergeCell ref="H325:I325"/>
    <mergeCell ref="J325:K325"/>
    <mergeCell ref="L325:M325"/>
    <mergeCell ref="N325:O325"/>
    <mergeCell ref="P325:Q325"/>
    <mergeCell ref="R325:S325"/>
    <mergeCell ref="T325:U325"/>
    <mergeCell ref="V325:W325"/>
    <mergeCell ref="D319:W319"/>
    <mergeCell ref="D320:E320"/>
    <mergeCell ref="F320:G320"/>
    <mergeCell ref="H320:I320"/>
    <mergeCell ref="J320:K320"/>
    <mergeCell ref="L320:M320"/>
    <mergeCell ref="N320:O320"/>
    <mergeCell ref="P320:Q320"/>
    <mergeCell ref="R320:S320"/>
    <mergeCell ref="T320:U320"/>
    <mergeCell ref="V320:W320"/>
    <mergeCell ref="D321:Z321"/>
    <mergeCell ref="D322:E322"/>
    <mergeCell ref="F322:G322"/>
    <mergeCell ref="H322:I322"/>
    <mergeCell ref="J322:K322"/>
    <mergeCell ref="F336:G336"/>
    <mergeCell ref="H336:I336"/>
    <mergeCell ref="J336:K336"/>
    <mergeCell ref="L336:M336"/>
    <mergeCell ref="D326:E326"/>
    <mergeCell ref="F326:G326"/>
    <mergeCell ref="H326:I326"/>
    <mergeCell ref="J326:K326"/>
    <mergeCell ref="L326:M326"/>
    <mergeCell ref="N326:O326"/>
    <mergeCell ref="P326:Q326"/>
    <mergeCell ref="R326:S326"/>
    <mergeCell ref="T326:U326"/>
    <mergeCell ref="V326:W326"/>
    <mergeCell ref="D327:E327"/>
    <mergeCell ref="F327:G327"/>
    <mergeCell ref="H327:I327"/>
    <mergeCell ref="J327:K327"/>
    <mergeCell ref="L327:M327"/>
    <mergeCell ref="N327:O327"/>
    <mergeCell ref="P327:Q327"/>
    <mergeCell ref="N336:O336"/>
    <mergeCell ref="P336:Q336"/>
    <mergeCell ref="R327:S327"/>
    <mergeCell ref="T327:U327"/>
    <mergeCell ref="V327:W327"/>
    <mergeCell ref="T336:U336"/>
    <mergeCell ref="V336:W336"/>
    <mergeCell ref="J332:K332"/>
    <mergeCell ref="L332:M332"/>
    <mergeCell ref="N332:O332"/>
    <mergeCell ref="F333:G333"/>
    <mergeCell ref="D353:E353"/>
    <mergeCell ref="R353:S353"/>
    <mergeCell ref="F353:G353"/>
    <mergeCell ref="L353:M353"/>
    <mergeCell ref="D345:Z345"/>
    <mergeCell ref="D346:E346"/>
    <mergeCell ref="F346:G346"/>
    <mergeCell ref="H346:I346"/>
    <mergeCell ref="D328:W328"/>
    <mergeCell ref="D329:E329"/>
    <mergeCell ref="F329:G329"/>
    <mergeCell ref="H329:I329"/>
    <mergeCell ref="J329:K329"/>
    <mergeCell ref="L329:M329"/>
    <mergeCell ref="N329:O329"/>
    <mergeCell ref="P329:Q329"/>
    <mergeCell ref="R329:S329"/>
    <mergeCell ref="T329:U329"/>
    <mergeCell ref="V329:W329"/>
    <mergeCell ref="D330:Z330"/>
    <mergeCell ref="D331:E331"/>
    <mergeCell ref="F331:G331"/>
    <mergeCell ref="H331:I331"/>
    <mergeCell ref="L331:M331"/>
    <mergeCell ref="L333:M333"/>
    <mergeCell ref="N333:O333"/>
    <mergeCell ref="D337:X337"/>
    <mergeCell ref="P332:Q332"/>
    <mergeCell ref="R332:S332"/>
    <mergeCell ref="T332:U332"/>
    <mergeCell ref="D336:E336"/>
    <mergeCell ref="P353:Q353"/>
    <mergeCell ref="V348:W348"/>
    <mergeCell ref="D349:E349"/>
    <mergeCell ref="F349:G349"/>
    <mergeCell ref="H349:I349"/>
    <mergeCell ref="J349:K349"/>
    <mergeCell ref="L349:M349"/>
    <mergeCell ref="N349:O349"/>
    <mergeCell ref="D343:Z343"/>
    <mergeCell ref="D344:E344"/>
    <mergeCell ref="F344:G344"/>
    <mergeCell ref="H344:I344"/>
    <mergeCell ref="J344:K344"/>
    <mergeCell ref="L344:M344"/>
    <mergeCell ref="N344:O344"/>
    <mergeCell ref="P344:Q344"/>
    <mergeCell ref="P333:Q333"/>
    <mergeCell ref="R333:S333"/>
    <mergeCell ref="T333:U333"/>
    <mergeCell ref="V333:W333"/>
    <mergeCell ref="D334:W334"/>
    <mergeCell ref="D335:W335"/>
    <mergeCell ref="R344:S344"/>
    <mergeCell ref="T344:U344"/>
    <mergeCell ref="V344:W344"/>
    <mergeCell ref="J346:K346"/>
    <mergeCell ref="L346:M346"/>
    <mergeCell ref="N346:O346"/>
    <mergeCell ref="P346:Q346"/>
    <mergeCell ref="R346:S346"/>
    <mergeCell ref="T346:U346"/>
    <mergeCell ref="V346:W346"/>
    <mergeCell ref="R336:S336"/>
    <mergeCell ref="V414:W414"/>
    <mergeCell ref="D391:X391"/>
    <mergeCell ref="D392:E392"/>
    <mergeCell ref="F392:Z392"/>
    <mergeCell ref="F413:G413"/>
    <mergeCell ref="H413:I413"/>
    <mergeCell ref="J413:K413"/>
    <mergeCell ref="L413:M413"/>
    <mergeCell ref="N413:O413"/>
    <mergeCell ref="P413:Q413"/>
    <mergeCell ref="H405:I405"/>
    <mergeCell ref="J405:K405"/>
    <mergeCell ref="D410:X410"/>
    <mergeCell ref="H397:I397"/>
    <mergeCell ref="R395:S395"/>
    <mergeCell ref="D406:E406"/>
    <mergeCell ref="D395:E395"/>
    <mergeCell ref="J395:K395"/>
    <mergeCell ref="T395:U395"/>
    <mergeCell ref="L395:M395"/>
    <mergeCell ref="N395:O395"/>
    <mergeCell ref="H395:I395"/>
    <mergeCell ref="V395:W395"/>
    <mergeCell ref="R414:S414"/>
    <mergeCell ref="T414:U414"/>
    <mergeCell ref="J407:K407"/>
    <mergeCell ref="F403:Z403"/>
    <mergeCell ref="T406:U406"/>
    <mergeCell ref="T408:U408"/>
    <mergeCell ref="N406:O406"/>
    <mergeCell ref="L408:M408"/>
    <mergeCell ref="L406:M406"/>
    <mergeCell ref="D354:X354"/>
    <mergeCell ref="D355:E355"/>
    <mergeCell ref="P421:Q421"/>
    <mergeCell ref="R421:S421"/>
    <mergeCell ref="T421:U421"/>
    <mergeCell ref="V421:W421"/>
    <mergeCell ref="D416:E416"/>
    <mergeCell ref="F416:G416"/>
    <mergeCell ref="H416:I416"/>
    <mergeCell ref="J416:K416"/>
    <mergeCell ref="L416:M416"/>
    <mergeCell ref="D403:E403"/>
    <mergeCell ref="D396:E396"/>
    <mergeCell ref="J396:K396"/>
    <mergeCell ref="R408:S408"/>
    <mergeCell ref="V371:W371"/>
    <mergeCell ref="D408:E408"/>
    <mergeCell ref="F408:G408"/>
    <mergeCell ref="D407:E407"/>
    <mergeCell ref="V406:W406"/>
    <mergeCell ref="F407:G407"/>
    <mergeCell ref="D409:E409"/>
    <mergeCell ref="D378:E378"/>
    <mergeCell ref="F378:G378"/>
    <mergeCell ref="H378:I378"/>
    <mergeCell ref="J378:K378"/>
    <mergeCell ref="V379:W379"/>
    <mergeCell ref="V413:W413"/>
    <mergeCell ref="D414:E414"/>
    <mergeCell ref="F414:G414"/>
    <mergeCell ref="H414:I414"/>
    <mergeCell ref="J414:K414"/>
    <mergeCell ref="D426:E426"/>
    <mergeCell ref="F426:G426"/>
    <mergeCell ref="H426:I426"/>
    <mergeCell ref="J426:K426"/>
    <mergeCell ref="L426:M426"/>
    <mergeCell ref="N426:O426"/>
    <mergeCell ref="P426:Q426"/>
    <mergeCell ref="R426:S426"/>
    <mergeCell ref="T426:U426"/>
    <mergeCell ref="V426:W426"/>
    <mergeCell ref="F424:G424"/>
    <mergeCell ref="H424:I424"/>
    <mergeCell ref="D427:E427"/>
    <mergeCell ref="F427:G427"/>
    <mergeCell ref="H427:I427"/>
    <mergeCell ref="J427:K427"/>
    <mergeCell ref="L427:M427"/>
    <mergeCell ref="N427:O427"/>
    <mergeCell ref="P427:Q427"/>
    <mergeCell ref="R427:S427"/>
    <mergeCell ref="T427:U427"/>
    <mergeCell ref="V427:W427"/>
    <mergeCell ref="D428:Z428"/>
    <mergeCell ref="D429:E429"/>
    <mergeCell ref="F429:G429"/>
    <mergeCell ref="H429:I429"/>
    <mergeCell ref="J429:K429"/>
    <mergeCell ref="L429:M429"/>
    <mergeCell ref="N429:O429"/>
    <mergeCell ref="P429:Q429"/>
    <mergeCell ref="R429:S429"/>
    <mergeCell ref="T429:U429"/>
    <mergeCell ref="V429:W429"/>
    <mergeCell ref="D430:E430"/>
    <mergeCell ref="F430:G430"/>
    <mergeCell ref="H430:I430"/>
    <mergeCell ref="J430:K430"/>
    <mergeCell ref="L430:M430"/>
    <mergeCell ref="N430:O430"/>
    <mergeCell ref="P430:Q430"/>
    <mergeCell ref="R430:S430"/>
    <mergeCell ref="T430:U430"/>
    <mergeCell ref="V430:W430"/>
    <mergeCell ref="D431:E431"/>
    <mergeCell ref="F431:G431"/>
    <mergeCell ref="H431:I431"/>
    <mergeCell ref="J431:K431"/>
    <mergeCell ref="L431:M431"/>
    <mergeCell ref="N431:O431"/>
    <mergeCell ref="P431:Q431"/>
    <mergeCell ref="R431:S431"/>
    <mergeCell ref="T431:U431"/>
    <mergeCell ref="V431:W431"/>
    <mergeCell ref="D432:Z432"/>
    <mergeCell ref="D433:E433"/>
    <mergeCell ref="F433:G433"/>
    <mergeCell ref="H433:I433"/>
    <mergeCell ref="J433:K433"/>
    <mergeCell ref="L433:M433"/>
    <mergeCell ref="N433:O433"/>
    <mergeCell ref="P433:Q433"/>
    <mergeCell ref="R433:S433"/>
    <mergeCell ref="T433:U433"/>
    <mergeCell ref="V433:W433"/>
    <mergeCell ref="T440:U440"/>
    <mergeCell ref="V440:W440"/>
    <mergeCell ref="D434:X434"/>
    <mergeCell ref="D435:E435"/>
    <mergeCell ref="F435:Z435"/>
    <mergeCell ref="D437:E437"/>
    <mergeCell ref="F437:G437"/>
    <mergeCell ref="H437:I437"/>
    <mergeCell ref="J437:K437"/>
    <mergeCell ref="L437:M437"/>
    <mergeCell ref="N437:O437"/>
    <mergeCell ref="P437:Q437"/>
    <mergeCell ref="R437:S437"/>
    <mergeCell ref="T437:U437"/>
    <mergeCell ref="V437:W437"/>
    <mergeCell ref="D438:E438"/>
    <mergeCell ref="F438:G438"/>
    <mergeCell ref="H438:I438"/>
    <mergeCell ref="J438:K438"/>
    <mergeCell ref="L438:M438"/>
    <mergeCell ref="N438:O438"/>
    <mergeCell ref="P438:Q438"/>
    <mergeCell ref="R438:S438"/>
    <mergeCell ref="T438:U438"/>
    <mergeCell ref="V438:W438"/>
    <mergeCell ref="N456:O456"/>
    <mergeCell ref="P456:Q456"/>
    <mergeCell ref="R456:S456"/>
    <mergeCell ref="T456:U456"/>
    <mergeCell ref="V456:W456"/>
    <mergeCell ref="N450:O450"/>
    <mergeCell ref="P450:Q450"/>
    <mergeCell ref="R450:S450"/>
    <mergeCell ref="T450:U450"/>
    <mergeCell ref="V450:W450"/>
    <mergeCell ref="D452:X452"/>
    <mergeCell ref="D453:E453"/>
    <mergeCell ref="F453:Z453"/>
    <mergeCell ref="D455:Z455"/>
    <mergeCell ref="D439:E439"/>
    <mergeCell ref="F439:G439"/>
    <mergeCell ref="H439:I439"/>
    <mergeCell ref="J439:K439"/>
    <mergeCell ref="L439:M439"/>
    <mergeCell ref="N439:O439"/>
    <mergeCell ref="P439:Q439"/>
    <mergeCell ref="R439:S439"/>
    <mergeCell ref="T439:U439"/>
    <mergeCell ref="V439:W439"/>
    <mergeCell ref="D440:E440"/>
    <mergeCell ref="F440:G440"/>
    <mergeCell ref="H440:I440"/>
    <mergeCell ref="J440:K440"/>
    <mergeCell ref="L440:M440"/>
    <mergeCell ref="N440:O440"/>
    <mergeCell ref="P440:Q440"/>
    <mergeCell ref="R440:S440"/>
    <mergeCell ref="D460:E460"/>
    <mergeCell ref="F460:G460"/>
    <mergeCell ref="H460:I460"/>
    <mergeCell ref="J460:K460"/>
    <mergeCell ref="L460:M460"/>
    <mergeCell ref="N460:O460"/>
    <mergeCell ref="P460:Q460"/>
    <mergeCell ref="R460:S460"/>
    <mergeCell ref="T460:U460"/>
    <mergeCell ref="V460:W460"/>
    <mergeCell ref="D461:E461"/>
    <mergeCell ref="F461:G461"/>
    <mergeCell ref="H461:I461"/>
    <mergeCell ref="J461:K461"/>
    <mergeCell ref="D441:X441"/>
    <mergeCell ref="D442:E442"/>
    <mergeCell ref="F442:Z442"/>
    <mergeCell ref="D444:Z444"/>
    <mergeCell ref="D445:E445"/>
    <mergeCell ref="F445:G445"/>
    <mergeCell ref="H445:I445"/>
    <mergeCell ref="J445:K445"/>
    <mergeCell ref="L445:M445"/>
    <mergeCell ref="N445:O445"/>
    <mergeCell ref="P445:Q445"/>
    <mergeCell ref="R445:S445"/>
    <mergeCell ref="T445:U445"/>
    <mergeCell ref="V445:W445"/>
    <mergeCell ref="F456:G456"/>
    <mergeCell ref="H456:I456"/>
    <mergeCell ref="J456:K456"/>
    <mergeCell ref="L456:M456"/>
    <mergeCell ref="D457:E457"/>
    <mergeCell ref="F457:G457"/>
    <mergeCell ref="H457:I457"/>
    <mergeCell ref="J457:K457"/>
    <mergeCell ref="L457:M457"/>
    <mergeCell ref="N457:O457"/>
    <mergeCell ref="P457:Q457"/>
    <mergeCell ref="R457:S457"/>
    <mergeCell ref="T457:U457"/>
    <mergeCell ref="V457:W457"/>
    <mergeCell ref="D458:E458"/>
    <mergeCell ref="F458:G458"/>
    <mergeCell ref="H458:I458"/>
    <mergeCell ref="J458:K458"/>
    <mergeCell ref="L458:M458"/>
    <mergeCell ref="N458:O458"/>
    <mergeCell ref="P458:Q458"/>
    <mergeCell ref="L579:M579"/>
    <mergeCell ref="N579:O579"/>
    <mergeCell ref="P579:Q579"/>
    <mergeCell ref="R579:S579"/>
    <mergeCell ref="T579:U579"/>
    <mergeCell ref="V579:W579"/>
    <mergeCell ref="N461:O461"/>
    <mergeCell ref="P461:Q461"/>
    <mergeCell ref="J464:K464"/>
    <mergeCell ref="L464:M464"/>
    <mergeCell ref="N464:O464"/>
    <mergeCell ref="N462:O462"/>
    <mergeCell ref="P462:Q462"/>
    <mergeCell ref="R462:S462"/>
    <mergeCell ref="T462:U462"/>
    <mergeCell ref="V462:W462"/>
    <mergeCell ref="D463:Z463"/>
    <mergeCell ref="D486:E486"/>
    <mergeCell ref="T461:U461"/>
    <mergeCell ref="V461:W461"/>
    <mergeCell ref="N465:O465"/>
    <mergeCell ref="P465:Q465"/>
    <mergeCell ref="R465:S465"/>
    <mergeCell ref="T465:U465"/>
    <mergeCell ref="V465:W465"/>
    <mergeCell ref="D466:E466"/>
    <mergeCell ref="F466:G466"/>
    <mergeCell ref="R461:S461"/>
    <mergeCell ref="V491:W491"/>
    <mergeCell ref="P486:Q486"/>
    <mergeCell ref="N487:O487"/>
    <mergeCell ref="N486:O486"/>
    <mergeCell ref="J585:K585"/>
    <mergeCell ref="L585:M585"/>
    <mergeCell ref="N585:O585"/>
    <mergeCell ref="P585:Q585"/>
    <mergeCell ref="R585:S585"/>
    <mergeCell ref="T585:U585"/>
    <mergeCell ref="V585:W585"/>
    <mergeCell ref="F582:G582"/>
    <mergeCell ref="H582:I582"/>
    <mergeCell ref="J582:K582"/>
    <mergeCell ref="L582:M582"/>
    <mergeCell ref="N582:O582"/>
    <mergeCell ref="P582:Q582"/>
    <mergeCell ref="R582:S582"/>
    <mergeCell ref="J583:K583"/>
    <mergeCell ref="L583:M583"/>
    <mergeCell ref="N583:O583"/>
    <mergeCell ref="P583:Q583"/>
    <mergeCell ref="F583:G583"/>
    <mergeCell ref="H583:I583"/>
    <mergeCell ref="F587:G587"/>
    <mergeCell ref="H587:I587"/>
    <mergeCell ref="J587:K587"/>
    <mergeCell ref="L587:M587"/>
    <mergeCell ref="N587:O587"/>
    <mergeCell ref="P587:Q587"/>
    <mergeCell ref="R587:S587"/>
    <mergeCell ref="T587:U587"/>
    <mergeCell ref="V587:W587"/>
    <mergeCell ref="L595:M595"/>
    <mergeCell ref="N595:O595"/>
    <mergeCell ref="P595:Q595"/>
    <mergeCell ref="R595:S595"/>
    <mergeCell ref="T595:U595"/>
    <mergeCell ref="V595:W595"/>
    <mergeCell ref="D594:E594"/>
    <mergeCell ref="F594:G594"/>
    <mergeCell ref="H594:I594"/>
    <mergeCell ref="D593:E593"/>
    <mergeCell ref="F593:G593"/>
    <mergeCell ref="H593:I593"/>
    <mergeCell ref="J593:K593"/>
    <mergeCell ref="L593:M593"/>
    <mergeCell ref="N593:O593"/>
    <mergeCell ref="L592:M592"/>
    <mergeCell ref="N592:O592"/>
    <mergeCell ref="P592:Q592"/>
    <mergeCell ref="C590:Z590"/>
    <mergeCell ref="D589:E589"/>
    <mergeCell ref="R592:S592"/>
    <mergeCell ref="T592:U592"/>
    <mergeCell ref="V592:W592"/>
    <mergeCell ref="D601:E601"/>
    <mergeCell ref="F601:G601"/>
    <mergeCell ref="H601:I601"/>
    <mergeCell ref="J601:K601"/>
    <mergeCell ref="L601:M601"/>
    <mergeCell ref="N601:O601"/>
    <mergeCell ref="P601:Q601"/>
    <mergeCell ref="R601:S601"/>
    <mergeCell ref="T601:U601"/>
    <mergeCell ref="V601:W601"/>
    <mergeCell ref="D599:E599"/>
    <mergeCell ref="F599:G599"/>
    <mergeCell ref="H599:I599"/>
    <mergeCell ref="J599:K599"/>
    <mergeCell ref="L599:M599"/>
    <mergeCell ref="N599:O599"/>
    <mergeCell ref="V600:W600"/>
    <mergeCell ref="P599:Q599"/>
    <mergeCell ref="R599:S599"/>
    <mergeCell ref="T599:U599"/>
    <mergeCell ref="V599:W599"/>
    <mergeCell ref="D600:E600"/>
    <mergeCell ref="F600:G600"/>
    <mergeCell ref="H600:I600"/>
    <mergeCell ref="J600:K600"/>
    <mergeCell ref="L600:M600"/>
    <mergeCell ref="N600:O600"/>
    <mergeCell ref="P600:Q600"/>
    <mergeCell ref="R600:S600"/>
    <mergeCell ref="T600:U600"/>
    <mergeCell ref="D584:Z584"/>
    <mergeCell ref="D585:E585"/>
    <mergeCell ref="F585:G585"/>
    <mergeCell ref="F592:G592"/>
    <mergeCell ref="H592:I592"/>
    <mergeCell ref="J592:K592"/>
    <mergeCell ref="D592:E592"/>
    <mergeCell ref="D598:E598"/>
    <mergeCell ref="F598:G598"/>
    <mergeCell ref="H598:I598"/>
    <mergeCell ref="J598:K598"/>
    <mergeCell ref="L598:M598"/>
    <mergeCell ref="N598:O598"/>
    <mergeCell ref="T103:U103"/>
    <mergeCell ref="P105:Q105"/>
    <mergeCell ref="R105:S105"/>
    <mergeCell ref="T105:U105"/>
    <mergeCell ref="V105:W105"/>
    <mergeCell ref="T118:U118"/>
    <mergeCell ref="P118:Q118"/>
    <mergeCell ref="N130:O130"/>
    <mergeCell ref="F134:Z134"/>
    <mergeCell ref="F143:Z143"/>
    <mergeCell ref="V170:W170"/>
    <mergeCell ref="V171:W171"/>
    <mergeCell ref="V182:W182"/>
    <mergeCell ref="D187:E187"/>
    <mergeCell ref="D172:Z172"/>
    <mergeCell ref="D173:E173"/>
    <mergeCell ref="T598:U598"/>
    <mergeCell ref="V598:W598"/>
    <mergeCell ref="D587:E587"/>
    <mergeCell ref="L152:M152"/>
    <mergeCell ref="D162:Z162"/>
    <mergeCell ref="L145:M145"/>
    <mergeCell ref="L160:M160"/>
    <mergeCell ref="T187:U187"/>
    <mergeCell ref="J187:K187"/>
    <mergeCell ref="N187:O187"/>
    <mergeCell ref="N193:O193"/>
    <mergeCell ref="P193:Q193"/>
    <mergeCell ref="R193:S193"/>
    <mergeCell ref="T193:U193"/>
    <mergeCell ref="V193:W193"/>
    <mergeCell ref="R200:S200"/>
    <mergeCell ref="T200:U200"/>
    <mergeCell ref="V200:W200"/>
    <mergeCell ref="D176:E176"/>
    <mergeCell ref="R583:S583"/>
    <mergeCell ref="T583:U583"/>
    <mergeCell ref="V583:W583"/>
    <mergeCell ref="R466:S466"/>
    <mergeCell ref="T466:U466"/>
    <mergeCell ref="V466:W466"/>
    <mergeCell ref="D462:E462"/>
    <mergeCell ref="F462:G462"/>
    <mergeCell ref="D583:E583"/>
    <mergeCell ref="H464:I464"/>
    <mergeCell ref="H462:I462"/>
    <mergeCell ref="J462:K462"/>
    <mergeCell ref="L462:M462"/>
    <mergeCell ref="D488:X488"/>
    <mergeCell ref="J492:K492"/>
    <mergeCell ref="L461:M461"/>
    <mergeCell ref="H201:I201"/>
    <mergeCell ref="N200:O200"/>
    <mergeCell ref="P200:Q200"/>
    <mergeCell ref="J201:K201"/>
    <mergeCell ref="L201:M201"/>
    <mergeCell ref="T194:U194"/>
    <mergeCell ref="V194:W194"/>
    <mergeCell ref="J194:K194"/>
    <mergeCell ref="L194:M194"/>
    <mergeCell ref="N194:O194"/>
    <mergeCell ref="P194:Q194"/>
    <mergeCell ref="R194:S194"/>
    <mergeCell ref="L180:M180"/>
    <mergeCell ref="T180:U180"/>
    <mergeCell ref="J195:K195"/>
    <mergeCell ref="L195:M195"/>
    <mergeCell ref="V187:W187"/>
    <mergeCell ref="J183:K183"/>
    <mergeCell ref="R180:S180"/>
    <mergeCell ref="L183:M183"/>
    <mergeCell ref="D207:Z207"/>
    <mergeCell ref="D192:E192"/>
    <mergeCell ref="F192:G192"/>
    <mergeCell ref="H192:I192"/>
    <mergeCell ref="J192:K192"/>
    <mergeCell ref="L192:M192"/>
    <mergeCell ref="N192:O192"/>
    <mergeCell ref="P192:Q192"/>
    <mergeCell ref="R192:S192"/>
    <mergeCell ref="T192:U192"/>
    <mergeCell ref="V192:W192"/>
    <mergeCell ref="D193:E193"/>
    <mergeCell ref="F193:G193"/>
    <mergeCell ref="H193:I193"/>
    <mergeCell ref="J193:K193"/>
    <mergeCell ref="L193:M193"/>
    <mergeCell ref="T204:U204"/>
    <mergeCell ref="V204:W204"/>
    <mergeCell ref="D205:Z205"/>
    <mergeCell ref="D206:E206"/>
    <mergeCell ref="F206:G206"/>
    <mergeCell ref="H206:I206"/>
    <mergeCell ref="J206:K206"/>
    <mergeCell ref="L206:M206"/>
    <mergeCell ref="N206:O206"/>
    <mergeCell ref="P206:Q206"/>
    <mergeCell ref="R206:S206"/>
    <mergeCell ref="T206:U206"/>
    <mergeCell ref="H195:I195"/>
    <mergeCell ref="N201:O201"/>
    <mergeCell ref="D201:E201"/>
    <mergeCell ref="F201:G201"/>
    <mergeCell ref="F209:G209"/>
    <mergeCell ref="D194:E194"/>
    <mergeCell ref="F194:G194"/>
    <mergeCell ref="H194:I194"/>
    <mergeCell ref="D208:E208"/>
    <mergeCell ref="F208:G208"/>
    <mergeCell ref="H208:I208"/>
    <mergeCell ref="J208:K208"/>
    <mergeCell ref="L208:M208"/>
    <mergeCell ref="N208:O208"/>
    <mergeCell ref="P208:Q208"/>
    <mergeCell ref="R208:S208"/>
    <mergeCell ref="T208:U208"/>
    <mergeCell ref="V208:W208"/>
    <mergeCell ref="N195:O195"/>
    <mergeCell ref="P195:Q195"/>
    <mergeCell ref="R195:S195"/>
    <mergeCell ref="T195:U195"/>
    <mergeCell ref="V195:W195"/>
    <mergeCell ref="D196:X196"/>
    <mergeCell ref="D197:E197"/>
    <mergeCell ref="F197:Z197"/>
    <mergeCell ref="P201:Q201"/>
    <mergeCell ref="R201:S201"/>
    <mergeCell ref="T201:U201"/>
    <mergeCell ref="V201:W201"/>
    <mergeCell ref="D202:Z202"/>
    <mergeCell ref="D204:E204"/>
    <mergeCell ref="F204:G204"/>
    <mergeCell ref="H204:I204"/>
    <mergeCell ref="J204:K204"/>
    <mergeCell ref="L204:M204"/>
    <mergeCell ref="D213:E213"/>
    <mergeCell ref="F213:G213"/>
    <mergeCell ref="H213:I213"/>
    <mergeCell ref="J213:K213"/>
    <mergeCell ref="L213:M213"/>
    <mergeCell ref="N213:O213"/>
    <mergeCell ref="P213:Q213"/>
    <mergeCell ref="R213:S213"/>
    <mergeCell ref="T213:U213"/>
    <mergeCell ref="V213:W213"/>
    <mergeCell ref="P204:Q204"/>
    <mergeCell ref="R204:S204"/>
    <mergeCell ref="D195:E195"/>
    <mergeCell ref="H209:I209"/>
    <mergeCell ref="J209:K209"/>
    <mergeCell ref="L209:M209"/>
    <mergeCell ref="N209:O209"/>
    <mergeCell ref="P209:Q209"/>
    <mergeCell ref="R209:S209"/>
    <mergeCell ref="T209:U209"/>
    <mergeCell ref="V209:W209"/>
    <mergeCell ref="D210:E210"/>
    <mergeCell ref="F210:G210"/>
    <mergeCell ref="H210:I210"/>
    <mergeCell ref="J210:K210"/>
    <mergeCell ref="L210:M210"/>
    <mergeCell ref="N210:O210"/>
    <mergeCell ref="P210:Q210"/>
    <mergeCell ref="R210:S210"/>
    <mergeCell ref="T210:U210"/>
    <mergeCell ref="V210:W210"/>
    <mergeCell ref="D209:E209"/>
    <mergeCell ref="D211:E211"/>
    <mergeCell ref="F211:G211"/>
    <mergeCell ref="H211:I211"/>
    <mergeCell ref="J211:K211"/>
    <mergeCell ref="L211:M211"/>
    <mergeCell ref="N211:O211"/>
    <mergeCell ref="P211:Q211"/>
    <mergeCell ref="R211:S211"/>
    <mergeCell ref="T211:U211"/>
    <mergeCell ref="V211:W211"/>
    <mergeCell ref="D212:E212"/>
    <mergeCell ref="F212:G212"/>
    <mergeCell ref="H212:I212"/>
    <mergeCell ref="J212:K212"/>
    <mergeCell ref="L212:M212"/>
    <mergeCell ref="N212:O212"/>
    <mergeCell ref="P212:Q212"/>
    <mergeCell ref="R212:S212"/>
    <mergeCell ref="T212:U212"/>
    <mergeCell ref="V212:W212"/>
    <mergeCell ref="H333:I333"/>
    <mergeCell ref="J333:K333"/>
    <mergeCell ref="D214:Z214"/>
    <mergeCell ref="D215:E215"/>
    <mergeCell ref="F215:G215"/>
    <mergeCell ref="H215:I215"/>
    <mergeCell ref="J215:K215"/>
    <mergeCell ref="L215:M215"/>
    <mergeCell ref="N215:O215"/>
    <mergeCell ref="P215:Q215"/>
    <mergeCell ref="R215:S215"/>
    <mergeCell ref="T215:U215"/>
    <mergeCell ref="V215:W215"/>
    <mergeCell ref="D216:E216"/>
    <mergeCell ref="F216:G216"/>
    <mergeCell ref="H216:I216"/>
    <mergeCell ref="J216:K216"/>
    <mergeCell ref="L216:M216"/>
    <mergeCell ref="N216:O216"/>
    <mergeCell ref="P216:Q216"/>
    <mergeCell ref="R216:S216"/>
    <mergeCell ref="T216:U216"/>
    <mergeCell ref="D217:E217"/>
    <mergeCell ref="F217:G217"/>
    <mergeCell ref="H217:I217"/>
    <mergeCell ref="V216:W216"/>
    <mergeCell ref="P331:Q331"/>
    <mergeCell ref="V323:W323"/>
    <mergeCell ref="D324:E324"/>
    <mergeCell ref="F324:G324"/>
    <mergeCell ref="H324:I324"/>
    <mergeCell ref="J324:K324"/>
    <mergeCell ref="V447:W447"/>
    <mergeCell ref="J450:K450"/>
    <mergeCell ref="L450:M450"/>
    <mergeCell ref="V217:W217"/>
    <mergeCell ref="D340:Z340"/>
    <mergeCell ref="D341:Z341"/>
    <mergeCell ref="D342:E342"/>
    <mergeCell ref="F342:G342"/>
    <mergeCell ref="H342:I342"/>
    <mergeCell ref="J342:K342"/>
    <mergeCell ref="L342:M342"/>
    <mergeCell ref="N342:O342"/>
    <mergeCell ref="P342:Q342"/>
    <mergeCell ref="R342:S342"/>
    <mergeCell ref="T342:U342"/>
    <mergeCell ref="V342:W342"/>
    <mergeCell ref="R331:S331"/>
    <mergeCell ref="T331:U331"/>
    <mergeCell ref="V331:W331"/>
    <mergeCell ref="X331:Z335"/>
    <mergeCell ref="D332:E332"/>
    <mergeCell ref="F332:G332"/>
    <mergeCell ref="H332:I332"/>
    <mergeCell ref="T449:U449"/>
    <mergeCell ref="V449:W449"/>
    <mergeCell ref="C448:Z448"/>
    <mergeCell ref="D338:E338"/>
    <mergeCell ref="F338:Z338"/>
    <mergeCell ref="J331:K331"/>
    <mergeCell ref="N331:O331"/>
    <mergeCell ref="V332:W332"/>
    <mergeCell ref="D333:E333"/>
    <mergeCell ref="T353:U353"/>
    <mergeCell ref="N353:O353"/>
    <mergeCell ref="V446:W446"/>
    <mergeCell ref="D447:E447"/>
    <mergeCell ref="F447:G447"/>
    <mergeCell ref="H447:I447"/>
    <mergeCell ref="J217:K217"/>
    <mergeCell ref="L217:M217"/>
    <mergeCell ref="N217:O217"/>
    <mergeCell ref="P217:Q217"/>
    <mergeCell ref="R217:S217"/>
    <mergeCell ref="T217:U217"/>
    <mergeCell ref="R458:S458"/>
    <mergeCell ref="T458:U458"/>
    <mergeCell ref="V458:W458"/>
    <mergeCell ref="D459:E459"/>
    <mergeCell ref="D347:Z347"/>
    <mergeCell ref="D348:E348"/>
    <mergeCell ref="F348:G348"/>
    <mergeCell ref="H348:I348"/>
    <mergeCell ref="J348:K348"/>
    <mergeCell ref="L348:M348"/>
    <mergeCell ref="N348:O348"/>
    <mergeCell ref="P348:Q348"/>
    <mergeCell ref="R348:S348"/>
    <mergeCell ref="T348:U348"/>
    <mergeCell ref="J447:K447"/>
    <mergeCell ref="L447:M447"/>
    <mergeCell ref="N447:O447"/>
    <mergeCell ref="P447:Q447"/>
    <mergeCell ref="R447:S447"/>
    <mergeCell ref="T447:U447"/>
    <mergeCell ref="P446:Q446"/>
    <mergeCell ref="R446:S446"/>
    <mergeCell ref="T446:U446"/>
    <mergeCell ref="J577:K577"/>
    <mergeCell ref="L577:M577"/>
    <mergeCell ref="P349:Q349"/>
    <mergeCell ref="R349:S349"/>
    <mergeCell ref="L390:M390"/>
    <mergeCell ref="T349:U349"/>
    <mergeCell ref="V349:W349"/>
    <mergeCell ref="D464:E464"/>
    <mergeCell ref="F464:G464"/>
    <mergeCell ref="F379:G379"/>
    <mergeCell ref="H379:I379"/>
    <mergeCell ref="J379:K379"/>
    <mergeCell ref="L379:M379"/>
    <mergeCell ref="N379:O379"/>
    <mergeCell ref="P379:Q379"/>
    <mergeCell ref="R379:S379"/>
    <mergeCell ref="T379:U379"/>
    <mergeCell ref="F459:G459"/>
    <mergeCell ref="H459:I459"/>
    <mergeCell ref="J459:K459"/>
    <mergeCell ref="L487:M487"/>
    <mergeCell ref="R494:S494"/>
    <mergeCell ref="V495:W495"/>
    <mergeCell ref="L459:M459"/>
    <mergeCell ref="D450:E450"/>
    <mergeCell ref="F450:G450"/>
    <mergeCell ref="H450:I450"/>
    <mergeCell ref="H353:I353"/>
    <mergeCell ref="V353:W353"/>
    <mergeCell ref="D579:E579"/>
    <mergeCell ref="F579:G579"/>
    <mergeCell ref="H579:I579"/>
    <mergeCell ref="J579:K579"/>
    <mergeCell ref="D350:X350"/>
    <mergeCell ref="D351:E351"/>
    <mergeCell ref="F351:Z351"/>
    <mergeCell ref="D389:Z389"/>
    <mergeCell ref="D390:E390"/>
    <mergeCell ref="F390:G390"/>
    <mergeCell ref="H390:I390"/>
    <mergeCell ref="J390:K390"/>
    <mergeCell ref="D449:E449"/>
    <mergeCell ref="F449:G449"/>
    <mergeCell ref="H449:I449"/>
    <mergeCell ref="J449:K449"/>
    <mergeCell ref="L449:M449"/>
    <mergeCell ref="N449:O449"/>
    <mergeCell ref="P449:Q449"/>
    <mergeCell ref="R449:S449"/>
    <mergeCell ref="D360:Z360"/>
    <mergeCell ref="D361:E361"/>
    <mergeCell ref="D456:E456"/>
    <mergeCell ref="J358:K358"/>
    <mergeCell ref="L358:M358"/>
    <mergeCell ref="D446:E446"/>
    <mergeCell ref="F446:G446"/>
    <mergeCell ref="H446:I446"/>
    <mergeCell ref="J446:K446"/>
    <mergeCell ref="L446:M446"/>
    <mergeCell ref="N446:O446"/>
    <mergeCell ref="N577:O577"/>
    <mergeCell ref="P577:Q577"/>
    <mergeCell ref="R577:S577"/>
    <mergeCell ref="T577:U577"/>
    <mergeCell ref="J578:K578"/>
    <mergeCell ref="L578:M578"/>
    <mergeCell ref="N578:O578"/>
    <mergeCell ref="P578:Q578"/>
    <mergeCell ref="R578:S578"/>
    <mergeCell ref="T578:U578"/>
    <mergeCell ref="V578:W578"/>
    <mergeCell ref="N459:O459"/>
    <mergeCell ref="P459:Q459"/>
    <mergeCell ref="R459:S459"/>
    <mergeCell ref="T459:U459"/>
    <mergeCell ref="V459:W459"/>
    <mergeCell ref="P464:Q464"/>
    <mergeCell ref="R464:S464"/>
    <mergeCell ref="T464:U464"/>
    <mergeCell ref="V464:W464"/>
    <mergeCell ref="D467:X467"/>
    <mergeCell ref="D468:E468"/>
    <mergeCell ref="F468:Z468"/>
    <mergeCell ref="D465:E465"/>
    <mergeCell ref="F465:G465"/>
    <mergeCell ref="H465:I465"/>
    <mergeCell ref="J465:K465"/>
    <mergeCell ref="L465:M465"/>
    <mergeCell ref="H466:I466"/>
    <mergeCell ref="J466:K466"/>
    <mergeCell ref="L466:M466"/>
    <mergeCell ref="N466:O466"/>
    <mergeCell ref="P466:Q466"/>
    <mergeCell ref="D358:E358"/>
    <mergeCell ref="F358:G358"/>
    <mergeCell ref="H358:I358"/>
    <mergeCell ref="N358:O358"/>
    <mergeCell ref="P358:Q358"/>
    <mergeCell ref="R358:S358"/>
    <mergeCell ref="T358:U358"/>
    <mergeCell ref="V358:W358"/>
    <mergeCell ref="D359:E359"/>
    <mergeCell ref="F359:G359"/>
    <mergeCell ref="H359:I359"/>
    <mergeCell ref="J359:K359"/>
    <mergeCell ref="L359:M359"/>
    <mergeCell ref="N359:O359"/>
    <mergeCell ref="P359:Q359"/>
    <mergeCell ref="R359:S359"/>
    <mergeCell ref="T359:U359"/>
    <mergeCell ref="V359:W359"/>
    <mergeCell ref="F361:G361"/>
    <mergeCell ref="H361:I361"/>
    <mergeCell ref="J361:K361"/>
    <mergeCell ref="L361:M361"/>
    <mergeCell ref="N361:O361"/>
    <mergeCell ref="P361:Q361"/>
    <mergeCell ref="R361:S361"/>
    <mergeCell ref="T361:U361"/>
    <mergeCell ref="V361:W361"/>
    <mergeCell ref="D362:E362"/>
    <mergeCell ref="F362:G362"/>
    <mergeCell ref="H362:I362"/>
    <mergeCell ref="J362:K362"/>
    <mergeCell ref="L362:M362"/>
    <mergeCell ref="N362:O362"/>
    <mergeCell ref="P362:Q362"/>
    <mergeCell ref="R362:S362"/>
    <mergeCell ref="T362:U362"/>
    <mergeCell ref="V362:W362"/>
    <mergeCell ref="D363:E363"/>
    <mergeCell ref="F363:G363"/>
    <mergeCell ref="H363:I363"/>
    <mergeCell ref="J363:K363"/>
    <mergeCell ref="L363:M363"/>
    <mergeCell ref="N363:O363"/>
    <mergeCell ref="P363:Q363"/>
    <mergeCell ref="R363:S363"/>
    <mergeCell ref="T363:U363"/>
    <mergeCell ref="V363:W363"/>
    <mergeCell ref="D364:Z364"/>
    <mergeCell ref="D365:E365"/>
    <mergeCell ref="F365:G365"/>
    <mergeCell ref="H365:I365"/>
    <mergeCell ref="J365:K365"/>
    <mergeCell ref="L365:M365"/>
    <mergeCell ref="N365:O365"/>
    <mergeCell ref="P365:Q365"/>
    <mergeCell ref="R365:S365"/>
    <mergeCell ref="T365:U365"/>
    <mergeCell ref="V365:W365"/>
    <mergeCell ref="D366:E366"/>
    <mergeCell ref="F366:G366"/>
    <mergeCell ref="H366:I366"/>
    <mergeCell ref="J366:K366"/>
    <mergeCell ref="L366:M366"/>
    <mergeCell ref="N366:O366"/>
    <mergeCell ref="P366:Q366"/>
    <mergeCell ref="R366:S366"/>
    <mergeCell ref="T366:U366"/>
    <mergeCell ref="V366:W366"/>
    <mergeCell ref="D586:E586"/>
    <mergeCell ref="F586:G586"/>
    <mergeCell ref="H586:I586"/>
    <mergeCell ref="J586:K586"/>
    <mergeCell ref="L586:M586"/>
    <mergeCell ref="N586:O586"/>
    <mergeCell ref="P586:Q586"/>
    <mergeCell ref="R586:S586"/>
    <mergeCell ref="T586:U586"/>
    <mergeCell ref="V586:W586"/>
    <mergeCell ref="D582:E582"/>
    <mergeCell ref="J581:K581"/>
    <mergeCell ref="V582:W582"/>
    <mergeCell ref="D576:Z576"/>
    <mergeCell ref="D577:E577"/>
    <mergeCell ref="V577:W577"/>
    <mergeCell ref="D578:E578"/>
    <mergeCell ref="F578:G578"/>
    <mergeCell ref="H578:I578"/>
    <mergeCell ref="F577:G577"/>
    <mergeCell ref="D580:Z580"/>
    <mergeCell ref="D581:E581"/>
    <mergeCell ref="L581:M581"/>
    <mergeCell ref="N581:O581"/>
    <mergeCell ref="P581:Q581"/>
    <mergeCell ref="R581:S581"/>
    <mergeCell ref="T581:U581"/>
    <mergeCell ref="V581:W581"/>
    <mergeCell ref="H577:I577"/>
    <mergeCell ref="D136:E136"/>
    <mergeCell ref="F136:G136"/>
    <mergeCell ref="H136:I136"/>
    <mergeCell ref="J136:K136"/>
    <mergeCell ref="L136:M136"/>
    <mergeCell ref="N136:O136"/>
    <mergeCell ref="P136:Q136"/>
    <mergeCell ref="R136:S136"/>
    <mergeCell ref="T136:U136"/>
    <mergeCell ref="V136:W136"/>
    <mergeCell ref="D137:E137"/>
    <mergeCell ref="F137:G137"/>
    <mergeCell ref="H137:I137"/>
    <mergeCell ref="J137:K137"/>
    <mergeCell ref="L137:M137"/>
    <mergeCell ref="N137:O137"/>
    <mergeCell ref="P137:Q137"/>
    <mergeCell ref="R137:S137"/>
    <mergeCell ref="T137:U137"/>
    <mergeCell ref="V137:W137"/>
    <mergeCell ref="D138:E138"/>
    <mergeCell ref="F138:G138"/>
    <mergeCell ref="H138:I138"/>
    <mergeCell ref="J138:K138"/>
    <mergeCell ref="L138:M138"/>
    <mergeCell ref="N141:O141"/>
    <mergeCell ref="P141:Q141"/>
    <mergeCell ref="R141:S141"/>
    <mergeCell ref="T141:U141"/>
    <mergeCell ref="V141:W141"/>
    <mergeCell ref="J139:K139"/>
    <mergeCell ref="L139:M139"/>
    <mergeCell ref="N139:O139"/>
    <mergeCell ref="P139:Q139"/>
    <mergeCell ref="R139:S139"/>
    <mergeCell ref="T139:U139"/>
    <mergeCell ref="V139:W139"/>
    <mergeCell ref="D140:E140"/>
    <mergeCell ref="F140:G140"/>
    <mergeCell ref="H140:I140"/>
    <mergeCell ref="J140:K140"/>
    <mergeCell ref="L140:M140"/>
    <mergeCell ref="N140:O140"/>
    <mergeCell ref="P140:Q140"/>
    <mergeCell ref="R140:S140"/>
    <mergeCell ref="T140:U140"/>
    <mergeCell ref="V140:W140"/>
  </mergeCells>
  <phoneticPr fontId="0" type="noConversion"/>
  <conditionalFormatting sqref="C297">
    <cfRule type="expression" dxfId="449" priority="442" stopIfTrue="1">
      <formula>COUNTIF($D$296:$W$296,"a")&gt;0</formula>
    </cfRule>
  </conditionalFormatting>
  <conditionalFormatting sqref="C309">
    <cfRule type="expression" dxfId="448" priority="435" stopIfTrue="1">
      <formula>COUNTIF($D$308:$W$308,"a")&gt;0</formula>
    </cfRule>
  </conditionalFormatting>
  <conditionalFormatting sqref="C319">
    <cfRule type="expression" dxfId="447" priority="432" stopIfTrue="1">
      <formula>COUNTIF($D$318:$W$318,"a")&gt;0</formula>
    </cfRule>
  </conditionalFormatting>
  <conditionalFormatting sqref="C328">
    <cfRule type="expression" dxfId="446" priority="429" stopIfTrue="1">
      <formula>COUNTIF($D$327:$W$327,"a")&gt;0</formula>
    </cfRule>
  </conditionalFormatting>
  <conditionalFormatting sqref="C334">
    <cfRule type="expression" dxfId="445" priority="425" stopIfTrue="1">
      <formula>COUNTIF($D$331:$W$331,"a")&gt;0</formula>
    </cfRule>
  </conditionalFormatting>
  <conditionalFormatting sqref="C335">
    <cfRule type="expression" dxfId="444" priority="424" stopIfTrue="1">
      <formula>COUNTIF($D$333:$W$333,"a")&gt;0</formula>
    </cfRule>
  </conditionalFormatting>
  <conditionalFormatting sqref="D43">
    <cfRule type="expression" dxfId="443" priority="625" stopIfTrue="1">
      <formula>F43=0</formula>
    </cfRule>
  </conditionalFormatting>
  <conditionalFormatting sqref="D68">
    <cfRule type="expression" dxfId="442" priority="640" stopIfTrue="1">
      <formula>F68=0</formula>
    </cfRule>
  </conditionalFormatting>
  <conditionalFormatting sqref="D134">
    <cfRule type="expression" dxfId="441" priority="748" stopIfTrue="1">
      <formula>F134=0</formula>
    </cfRule>
  </conditionalFormatting>
  <conditionalFormatting sqref="D197">
    <cfRule type="expression" dxfId="440" priority="116" stopIfTrue="1">
      <formula>F197=0</formula>
    </cfRule>
  </conditionalFormatting>
  <conditionalFormatting sqref="D246 D260">
    <cfRule type="expression" dxfId="439" priority="611" stopIfTrue="1">
      <formula>F246=0</formula>
    </cfRule>
  </conditionalFormatting>
  <conditionalFormatting sqref="D254:D258 F254:F258 H254:H258 J254:J258 L254:L258 N254:N258 P254:P258 R254:R258 T254:T258 V254:V258">
    <cfRule type="cellIs" dxfId="438" priority="554" stopIfTrue="1" operator="equal">
      <formula>"s"</formula>
    </cfRule>
    <cfRule type="cellIs" dxfId="437" priority="553" stopIfTrue="1" operator="equal">
      <formula>"a"</formula>
    </cfRule>
  </conditionalFormatting>
  <conditionalFormatting sqref="D262 F262 H262 J262 L262 N262 P262 R262 T262 V262 D264:W266 D276:W276">
    <cfRule type="cellIs" dxfId="436" priority="543" stopIfTrue="1" operator="equal">
      <formula>"a"</formula>
    </cfRule>
    <cfRule type="cellIs" dxfId="435" priority="544" stopIfTrue="1" operator="equal">
      <formula>"s"</formula>
    </cfRule>
  </conditionalFormatting>
  <conditionalFormatting sqref="D268 D338">
    <cfRule type="expression" dxfId="434" priority="541" stopIfTrue="1">
      <formula>F268=0</formula>
    </cfRule>
  </conditionalFormatting>
  <conditionalFormatting sqref="D342 F342 H342 J342 L342 N342 P342 R342 T342 V342">
    <cfRule type="cellIs" dxfId="433" priority="194" stopIfTrue="1" operator="equal">
      <formula>"a"</formula>
    </cfRule>
    <cfRule type="cellIs" dxfId="432" priority="195" stopIfTrue="1" operator="equal">
      <formula>"s"</formula>
    </cfRule>
  </conditionalFormatting>
  <conditionalFormatting sqref="D344 F344 H344 J344 L344 N344 P344 R344 T344 V344">
    <cfRule type="cellIs" dxfId="431" priority="190" stopIfTrue="1" operator="equal">
      <formula>"a"</formula>
    </cfRule>
    <cfRule type="cellIs" dxfId="430" priority="191" stopIfTrue="1" operator="equal">
      <formula>"s"</formula>
    </cfRule>
  </conditionalFormatting>
  <conditionalFormatting sqref="D346 F346 H346 J346 L346 N346 P346 R346 T346 V346">
    <cfRule type="cellIs" dxfId="429" priority="210" stopIfTrue="1" operator="equal">
      <formula>"a"</formula>
    </cfRule>
    <cfRule type="cellIs" dxfId="428" priority="211" stopIfTrue="1" operator="equal">
      <formula>"s"</formula>
    </cfRule>
  </conditionalFormatting>
  <conditionalFormatting sqref="D348:D349 F348:F349 H348:H349 J348:J349 L348:L349 N348:N349 P348:P349 R348:R349 T348:T349 V348:V349">
    <cfRule type="cellIs" dxfId="427" priority="198" stopIfTrue="1" operator="equal">
      <formula>"a"</formula>
    </cfRule>
    <cfRule type="cellIs" dxfId="426" priority="199" stopIfTrue="1" operator="equal">
      <formula>"s"</formula>
    </cfRule>
  </conditionalFormatting>
  <conditionalFormatting sqref="D351">
    <cfRule type="expression" dxfId="425" priority="215" stopIfTrue="1">
      <formula>F351=0</formula>
    </cfRule>
  </conditionalFormatting>
  <conditionalFormatting sqref="D363 F363 H363 J363 L363 N363 P363 R363 T363 V363">
    <cfRule type="cellIs" dxfId="424" priority="40" stopIfTrue="1" operator="equal">
      <formula>"s"</formula>
    </cfRule>
    <cfRule type="cellIs" dxfId="423" priority="39" stopIfTrue="1" operator="equal">
      <formula>"a"</formula>
    </cfRule>
  </conditionalFormatting>
  <conditionalFormatting sqref="D367 F367 H367 J367 L367 N367 P367 R367 T367 V367">
    <cfRule type="cellIs" dxfId="422" priority="36" stopIfTrue="1" operator="equal">
      <formula>"s"</formula>
    </cfRule>
    <cfRule type="cellIs" dxfId="421" priority="35" stopIfTrue="1" operator="equal">
      <formula>"a"</formula>
    </cfRule>
  </conditionalFormatting>
  <conditionalFormatting sqref="D369">
    <cfRule type="expression" dxfId="420" priority="416" stopIfTrue="1">
      <formula>F369=0</formula>
    </cfRule>
  </conditionalFormatting>
  <conditionalFormatting sqref="D371:D372 F371:F372 H371:H372 J371:J372 L371:L372 N371:N372 P371:P372 R371:R372 T371:T372 V371:V372">
    <cfRule type="cellIs" dxfId="419" priority="707" stopIfTrue="1" operator="equal">
      <formula>"s"</formula>
    </cfRule>
    <cfRule type="cellIs" dxfId="418" priority="706" stopIfTrue="1" operator="equal">
      <formula>"a"</formula>
    </cfRule>
  </conditionalFormatting>
  <conditionalFormatting sqref="D374">
    <cfRule type="expression" dxfId="417" priority="714" stopIfTrue="1">
      <formula>F374=0</formula>
    </cfRule>
  </conditionalFormatting>
  <conditionalFormatting sqref="D392">
    <cfRule type="expression" dxfId="416" priority="184" stopIfTrue="1">
      <formula>F392=0</formula>
    </cfRule>
  </conditionalFormatting>
  <conditionalFormatting sqref="D396:D397 F396:F397 H396:H397 J396:J397 L396:L397 N396:N397 P396:P397 R396:R397 T396:T397 V396:V397">
    <cfRule type="cellIs" dxfId="415" priority="683" stopIfTrue="1" operator="equal">
      <formula>"a"</formula>
    </cfRule>
    <cfRule type="cellIs" dxfId="414" priority="684" stopIfTrue="1" operator="equal">
      <formula>"s"</formula>
    </cfRule>
  </conditionalFormatting>
  <conditionalFormatting sqref="D413:D416 F413:F416 H413:H416 J413:J416 L413:L416 N413:N416 P413:P416 R413:R416 T413:T416 V413:V416 D424 F424 H424 J424 L424 N424 P424 R424 T424 V424 D426:D427 F426:F427 H426:H427 J426:J427 L426:L427 N426:N427 P426:P427 R426:R427 T426:T427 V426:V427 D429:D431 F429:F431 H429:H431 J429:J431 L429:L431 N429:N431 P429:P431 R429:R431 T429:T431 V429:V431 D433 F433 H433 J433 L433 N433 P433 R433 T433 V433 D437:W437 D438:D440 F438:F440 H438:H440 J438:J440 L438:L440 N438:N440 P438:P440 R438:R440 T438:T440 V438:V440 D445:D447 F445:F447 H445:H447 J445:J447 L445:L447 N445:N447 P445:P447 R445:R447 T445:T447 V445:V447">
    <cfRule type="cellIs" dxfId="413" priority="395" stopIfTrue="1" operator="equal">
      <formula>"a"</formula>
    </cfRule>
    <cfRule type="cellIs" dxfId="412" priority="396" stopIfTrue="1" operator="equal">
      <formula>"s"</formula>
    </cfRule>
  </conditionalFormatting>
  <conditionalFormatting sqref="D418 D435 D442 D453 D468">
    <cfRule type="expression" dxfId="411" priority="391" stopIfTrue="1">
      <formula>F418=0</formula>
    </cfRule>
  </conditionalFormatting>
  <conditionalFormatting sqref="D449:D451 F449:F451 H449:H451 J449:J451 L449:L451 N449:N451 P449:P451 R449:R451 T449:T451 V449:V451">
    <cfRule type="cellIs" dxfId="410" priority="69" stopIfTrue="1" operator="equal">
      <formula>"a"</formula>
    </cfRule>
    <cfRule type="cellIs" dxfId="409" priority="70" stopIfTrue="1" operator="equal">
      <formula>"s"</formula>
    </cfRule>
  </conditionalFormatting>
  <conditionalFormatting sqref="D456:D462 F456:F462 H456:H462 J456:J462 L456:L462 N456:N462 P456:P462 R456:R462 T456:T462 V456:V462 D464:D466 F464:F466 H464:H466 J464:J466 L464:L466 N464:N466 P464:P466 R464:R466 T464:T466 V464:V466">
    <cfRule type="cellIs" dxfId="408" priority="383" stopIfTrue="1" operator="equal">
      <formula>"s"</formula>
    </cfRule>
    <cfRule type="cellIs" dxfId="407" priority="382" stopIfTrue="1" operator="equal">
      <formula>"a"</formula>
    </cfRule>
  </conditionalFormatting>
  <conditionalFormatting sqref="D18:E18 D23:E23 D31 D38:E38 D54:E54 D122:E122 D143:E143 D147:E147 D156:E156 D176:E176 D185:E185 D189:E189 D219:E219 D224:E224 D355 D387 D399 D403 D411 D478:E478 D489 D502:E502 D511:E511 D526 D535:E535 D547:E547 D566:E566 D574:E574 D589:E589 D603:E603">
    <cfRule type="expression" dxfId="406" priority="1252" stopIfTrue="1">
      <formula>F18=0</formula>
    </cfRule>
  </conditionalFormatting>
  <conditionalFormatting sqref="D81:E81">
    <cfRule type="expression" dxfId="405" priority="1240" stopIfTrue="1">
      <formula>F81=0</formula>
    </cfRule>
  </conditionalFormatting>
  <conditionalFormatting sqref="D88:E88">
    <cfRule type="expression" dxfId="404" priority="1219" stopIfTrue="1">
      <formula>F88=0</formula>
    </cfRule>
  </conditionalFormatting>
  <conditionalFormatting sqref="D107:E107">
    <cfRule type="expression" dxfId="403" priority="618" stopIfTrue="1">
      <formula>F107=0</formula>
    </cfRule>
  </conditionalFormatting>
  <conditionalFormatting sqref="D6:W16 D20:V21 W21 D33:W36 D45:W52 D145:W145 D150:W154 D179:W183 D187:W187 D221:W222 D271:W273 D353:W353 D401:W401 D405:W405 D406:D409 F406:F409 H406:H409 J406:J409 L406:L409 N406:N409 P406:P409 R406:R409 T406:T409 V406:V409 D471:W476 D480:W487 D491:W500 D504:D509 F504:F509 H504:H509 J504:J509 L504:L509 N504:N509 P504:P509 R504:R509 T504:T509 V504:V509 D514:W516 D518:W524 D529:W529 D531:W533 D564 F564 H564 J564 L564 N564 P564 R564 T564 V564">
    <cfRule type="cellIs" dxfId="402" priority="1294" stopIfTrue="1" operator="equal">
      <formula>"a"</formula>
    </cfRule>
    <cfRule type="cellIs" dxfId="401" priority="1295" stopIfTrue="1" operator="equal">
      <formula>"s"</formula>
    </cfRule>
  </conditionalFormatting>
  <conditionalFormatting sqref="D25:W29">
    <cfRule type="cellIs" dxfId="400" priority="655" stopIfTrue="1" operator="equal">
      <formula>"a"</formula>
    </cfRule>
    <cfRule type="cellIs" dxfId="399" priority="656" stopIfTrue="1" operator="equal">
      <formula>"s"</formula>
    </cfRule>
  </conditionalFormatting>
  <conditionalFormatting sqref="D40:W41">
    <cfRule type="cellIs" dxfId="398" priority="627" stopIfTrue="1" operator="equal">
      <formula>"s"</formula>
    </cfRule>
    <cfRule type="cellIs" dxfId="397" priority="626" stopIfTrue="1" operator="equal">
      <formula>"a"</formula>
    </cfRule>
  </conditionalFormatting>
  <conditionalFormatting sqref="D56:W66">
    <cfRule type="cellIs" dxfId="396" priority="298" stopIfTrue="1" operator="equal">
      <formula>"a"</formula>
    </cfRule>
    <cfRule type="cellIs" dxfId="395" priority="299" stopIfTrue="1" operator="equal">
      <formula>"s"</formula>
    </cfRule>
  </conditionalFormatting>
  <conditionalFormatting sqref="D71:W74">
    <cfRule type="cellIs" dxfId="394" priority="1232" stopIfTrue="1" operator="equal">
      <formula>"a"</formula>
    </cfRule>
    <cfRule type="cellIs" dxfId="393" priority="1233" stopIfTrue="1" operator="equal">
      <formula>"s"</formula>
    </cfRule>
  </conditionalFormatting>
  <conditionalFormatting sqref="D76:W79">
    <cfRule type="cellIs" dxfId="392" priority="1227" stopIfTrue="1" operator="equal">
      <formula>"s"</formula>
    </cfRule>
    <cfRule type="cellIs" dxfId="391" priority="1226" stopIfTrue="1" operator="equal">
      <formula>"a"</formula>
    </cfRule>
  </conditionalFormatting>
  <conditionalFormatting sqref="D83:W84">
    <cfRule type="cellIs" dxfId="390" priority="636" stopIfTrue="1" operator="equal">
      <formula>"a"</formula>
    </cfRule>
    <cfRule type="cellIs" dxfId="389" priority="637" stopIfTrue="1" operator="equal">
      <formula>"s"</formula>
    </cfRule>
  </conditionalFormatting>
  <conditionalFormatting sqref="D86:W86">
    <cfRule type="cellIs" dxfId="388" priority="1216" stopIfTrue="1" operator="equal">
      <formula>"s"</formula>
    </cfRule>
    <cfRule type="cellIs" dxfId="387" priority="1215" stopIfTrue="1" operator="equal">
      <formula>"a"</formula>
    </cfRule>
  </conditionalFormatting>
  <conditionalFormatting sqref="D110:W120 D192:D195 F192:F195 H192:H195 J192:J195 L192:L195 N192:N195 P192:P195 R192:R195 T192:T195 V192:V195 D549:W563">
    <cfRule type="cellIs" dxfId="386" priority="100" stopIfTrue="1" operator="equal">
      <formula>"a"</formula>
    </cfRule>
    <cfRule type="cellIs" dxfId="385" priority="101" stopIfTrue="1" operator="equal">
      <formula>"s"</formula>
    </cfRule>
  </conditionalFormatting>
  <conditionalFormatting sqref="D125:W132">
    <cfRule type="cellIs" dxfId="384" priority="750" stopIfTrue="1" operator="equal">
      <formula>"a"</formula>
    </cfRule>
    <cfRule type="cellIs" dxfId="383" priority="751" stopIfTrue="1" operator="equal">
      <formula>"s"</formula>
    </cfRule>
  </conditionalFormatting>
  <conditionalFormatting sqref="D136:W141">
    <cfRule type="cellIs" dxfId="382" priority="11" stopIfTrue="1" operator="equal">
      <formula>"a"</formula>
    </cfRule>
    <cfRule type="cellIs" dxfId="381" priority="12" stopIfTrue="1" operator="equal">
      <formula>"s"</formula>
    </cfRule>
  </conditionalFormatting>
  <conditionalFormatting sqref="D159:W161">
    <cfRule type="cellIs" dxfId="380" priority="283" stopIfTrue="1" operator="equal">
      <formula>"a"</formula>
    </cfRule>
    <cfRule type="cellIs" dxfId="379" priority="284" stopIfTrue="1" operator="equal">
      <formula>"s"</formula>
    </cfRule>
  </conditionalFormatting>
  <conditionalFormatting sqref="D164:W164 D166:W166 D168:W168">
    <cfRule type="cellIs" dxfId="378" priority="296" stopIfTrue="1" operator="equal">
      <formula>"s"</formula>
    </cfRule>
    <cfRule type="cellIs" dxfId="377" priority="295" stopIfTrue="1" operator="equal">
      <formula>"a"</formula>
    </cfRule>
  </conditionalFormatting>
  <conditionalFormatting sqref="D170:W171">
    <cfRule type="cellIs" dxfId="376" priority="272" stopIfTrue="1" operator="equal">
      <formula>"s"</formula>
    </cfRule>
    <cfRule type="cellIs" dxfId="375" priority="271" stopIfTrue="1" operator="equal">
      <formula>"a"</formula>
    </cfRule>
  </conditionalFormatting>
  <conditionalFormatting sqref="D173:W174">
    <cfRule type="cellIs" dxfId="374" priority="280" stopIfTrue="1" operator="equal">
      <formula>"s"</formula>
    </cfRule>
    <cfRule type="cellIs" dxfId="373" priority="279" stopIfTrue="1" operator="equal">
      <formula>"a"</formula>
    </cfRule>
  </conditionalFormatting>
  <conditionalFormatting sqref="D200:W201">
    <cfRule type="cellIs" dxfId="372" priority="223" stopIfTrue="1" operator="equal">
      <formula>"a"</formula>
    </cfRule>
    <cfRule type="cellIs" dxfId="371" priority="224" stopIfTrue="1" operator="equal">
      <formula>"s"</formula>
    </cfRule>
  </conditionalFormatting>
  <conditionalFormatting sqref="D204:W204">
    <cfRule type="cellIs" dxfId="370" priority="260" stopIfTrue="1" operator="equal">
      <formula>"s"</formula>
    </cfRule>
    <cfRule type="cellIs" dxfId="369" priority="259" stopIfTrue="1" operator="equal">
      <formula>"a"</formula>
    </cfRule>
  </conditionalFormatting>
  <conditionalFormatting sqref="D206:W206">
    <cfRule type="cellIs" dxfId="368" priority="268" stopIfTrue="1" operator="equal">
      <formula>"s"</formula>
    </cfRule>
    <cfRule type="cellIs" dxfId="367" priority="267" stopIfTrue="1" operator="equal">
      <formula>"a"</formula>
    </cfRule>
  </conditionalFormatting>
  <conditionalFormatting sqref="D208:W213">
    <cfRule type="cellIs" dxfId="366" priority="3" stopIfTrue="1" operator="equal">
      <formula>"a"</formula>
    </cfRule>
    <cfRule type="cellIs" dxfId="365" priority="4" stopIfTrue="1" operator="equal">
      <formula>"s"</formula>
    </cfRule>
  </conditionalFormatting>
  <conditionalFormatting sqref="D215:W217">
    <cfRule type="cellIs" dxfId="364" priority="219" stopIfTrue="1" operator="equal">
      <formula>"a"</formula>
    </cfRule>
    <cfRule type="cellIs" dxfId="363" priority="220" stopIfTrue="1" operator="equal">
      <formula>"s"</formula>
    </cfRule>
  </conditionalFormatting>
  <conditionalFormatting sqref="D227:W227 D229:W229 D231:W233 D249 F249 H249 J249 L249 N249 P249 R249 T249 V249 D251 F251 H251 J251 L251 N251 P251 R251 T251 V251">
    <cfRule type="cellIs" dxfId="362" priority="614" stopIfTrue="1" operator="equal">
      <formula>"s"</formula>
    </cfRule>
    <cfRule type="cellIs" dxfId="361" priority="613" stopIfTrue="1" operator="equal">
      <formula>"a"</formula>
    </cfRule>
  </conditionalFormatting>
  <conditionalFormatting sqref="D235:W235">
    <cfRule type="cellIs" dxfId="360" priority="605" stopIfTrue="1" operator="equal">
      <formula>"s"</formula>
    </cfRule>
    <cfRule type="cellIs" dxfId="359" priority="604" stopIfTrue="1" operator="equal">
      <formula>"a"</formula>
    </cfRule>
  </conditionalFormatting>
  <conditionalFormatting sqref="D238:W240">
    <cfRule type="cellIs" dxfId="358" priority="591" stopIfTrue="1" operator="equal">
      <formula>"s"</formula>
    </cfRule>
    <cfRule type="cellIs" dxfId="357" priority="590" stopIfTrue="1" operator="equal">
      <formula>"a"</formula>
    </cfRule>
  </conditionalFormatting>
  <conditionalFormatting sqref="D242:W244">
    <cfRule type="cellIs" dxfId="356" priority="578" stopIfTrue="1" operator="equal">
      <formula>"s"</formula>
    </cfRule>
    <cfRule type="cellIs" dxfId="355" priority="577" stopIfTrue="1" operator="equal">
      <formula>"a"</formula>
    </cfRule>
  </conditionalFormatting>
  <conditionalFormatting sqref="D278:W284">
    <cfRule type="cellIs" dxfId="354" priority="531" stopIfTrue="1" operator="equal">
      <formula>"s"</formula>
    </cfRule>
    <cfRule type="cellIs" dxfId="353" priority="530" stopIfTrue="1" operator="equal">
      <formula>"a"</formula>
    </cfRule>
  </conditionalFormatting>
  <conditionalFormatting sqref="D286:W286">
    <cfRule type="cellIs" dxfId="352" priority="521" stopIfTrue="1" operator="equal">
      <formula>"s"</formula>
    </cfRule>
    <cfRule type="cellIs" dxfId="351" priority="520" stopIfTrue="1" operator="equal">
      <formula>"a"</formula>
    </cfRule>
  </conditionalFormatting>
  <conditionalFormatting sqref="D288:W296">
    <cfRule type="cellIs" dxfId="350" priority="463" stopIfTrue="1" operator="equal">
      <formula>"a"</formula>
    </cfRule>
    <cfRule type="cellIs" dxfId="349" priority="464" stopIfTrue="1" operator="equal">
      <formula>"s"</formula>
    </cfRule>
  </conditionalFormatting>
  <conditionalFormatting sqref="D298:W298">
    <cfRule type="cellIs" dxfId="348" priority="508" stopIfTrue="1" operator="equal">
      <formula>"s"</formula>
    </cfRule>
    <cfRule type="cellIs" dxfId="347" priority="507" stopIfTrue="1" operator="equal">
      <formula>"a"</formula>
    </cfRule>
  </conditionalFormatting>
  <conditionalFormatting sqref="D300:W308">
    <cfRule type="cellIs" dxfId="346" priority="511" stopIfTrue="1" operator="equal">
      <formula>"s"</formula>
    </cfRule>
    <cfRule type="cellIs" dxfId="345" priority="510" stopIfTrue="1" operator="equal">
      <formula>"a"</formula>
    </cfRule>
  </conditionalFormatting>
  <conditionalFormatting sqref="D311:W311">
    <cfRule type="cellIs" dxfId="344" priority="502" stopIfTrue="1" operator="equal">
      <formula>"a"</formula>
    </cfRule>
    <cfRule type="cellIs" dxfId="343" priority="503" stopIfTrue="1" operator="equal">
      <formula>"s"</formula>
    </cfRule>
  </conditionalFormatting>
  <conditionalFormatting sqref="D313:W318">
    <cfRule type="cellIs" dxfId="342" priority="455" stopIfTrue="1" operator="equal">
      <formula>"s"</formula>
    </cfRule>
    <cfRule type="cellIs" dxfId="341" priority="454" stopIfTrue="1" operator="equal">
      <formula>"a"</formula>
    </cfRule>
  </conditionalFormatting>
  <conditionalFormatting sqref="D320:W320">
    <cfRule type="cellIs" dxfId="340" priority="492" stopIfTrue="1" operator="equal">
      <formula>"a"</formula>
    </cfRule>
    <cfRule type="cellIs" dxfId="339" priority="493" stopIfTrue="1" operator="equal">
      <formula>"s"</formula>
    </cfRule>
  </conditionalFormatting>
  <conditionalFormatting sqref="D322:W327">
    <cfRule type="cellIs" dxfId="338" priority="496" stopIfTrue="1" operator="equal">
      <formula>"s"</formula>
    </cfRule>
    <cfRule type="cellIs" dxfId="337" priority="495" stopIfTrue="1" operator="equal">
      <formula>"a"</formula>
    </cfRule>
  </conditionalFormatting>
  <conditionalFormatting sqref="D329:W329">
    <cfRule type="cellIs" dxfId="336" priority="485" stopIfTrue="1" operator="equal">
      <formula>"a"</formula>
    </cfRule>
    <cfRule type="cellIs" dxfId="335" priority="486" stopIfTrue="1" operator="equal">
      <formula>"s"</formula>
    </cfRule>
  </conditionalFormatting>
  <conditionalFormatting sqref="D331:W333">
    <cfRule type="cellIs" dxfId="334" priority="482" stopIfTrue="1" operator="equal">
      <formula>"s"</formula>
    </cfRule>
    <cfRule type="cellIs" dxfId="333" priority="481" stopIfTrue="1" operator="equal">
      <formula>"a"</formula>
    </cfRule>
  </conditionalFormatting>
  <conditionalFormatting sqref="D336:W336">
    <cfRule type="cellIs" dxfId="332" priority="143" stopIfTrue="1" operator="equal">
      <formula>"s"</formula>
    </cfRule>
    <cfRule type="cellIs" dxfId="331" priority="142" stopIfTrue="1" operator="equal">
      <formula>"a"</formula>
    </cfRule>
  </conditionalFormatting>
  <conditionalFormatting sqref="D358:W359 D361:W362">
    <cfRule type="cellIs" dxfId="330" priority="30" stopIfTrue="1" operator="equal">
      <formula>"a"</formula>
    </cfRule>
    <cfRule type="cellIs" dxfId="329" priority="31" stopIfTrue="1" operator="equal">
      <formula>"s"</formula>
    </cfRule>
  </conditionalFormatting>
  <conditionalFormatting sqref="D365:W366">
    <cfRule type="cellIs" dxfId="328" priority="34" stopIfTrue="1" operator="equal">
      <formula>"s"</formula>
    </cfRule>
    <cfRule type="cellIs" dxfId="327" priority="33" stopIfTrue="1" operator="equal">
      <formula>"a"</formula>
    </cfRule>
  </conditionalFormatting>
  <conditionalFormatting sqref="D377:W379">
    <cfRule type="cellIs" dxfId="326" priority="138" stopIfTrue="1" operator="equal">
      <formula>"a"</formula>
    </cfRule>
    <cfRule type="cellIs" dxfId="325" priority="139" stopIfTrue="1" operator="equal">
      <formula>"s"</formula>
    </cfRule>
  </conditionalFormatting>
  <conditionalFormatting sqref="D381:W385">
    <cfRule type="cellIs" dxfId="324" priority="121" stopIfTrue="1" operator="equal">
      <formula>"a"</formula>
    </cfRule>
    <cfRule type="cellIs" dxfId="323" priority="122" stopIfTrue="1" operator="equal">
      <formula>"s"</formula>
    </cfRule>
  </conditionalFormatting>
  <conditionalFormatting sqref="D390:W390">
    <cfRule type="cellIs" dxfId="322" priority="186" stopIfTrue="1" operator="equal">
      <formula>"a"</formula>
    </cfRule>
    <cfRule type="cellIs" dxfId="321" priority="187" stopIfTrue="1" operator="equal">
      <formula>"s"</formula>
    </cfRule>
  </conditionalFormatting>
  <conditionalFormatting sqref="D395:W395">
    <cfRule type="cellIs" dxfId="320" priority="687" stopIfTrue="1" operator="equal">
      <formula>"s"</formula>
    </cfRule>
    <cfRule type="cellIs" dxfId="319" priority="686" stopIfTrue="1" operator="equal">
      <formula>"a"</formula>
    </cfRule>
  </conditionalFormatting>
  <conditionalFormatting sqref="D421:W422">
    <cfRule type="cellIs" dxfId="318" priority="388" stopIfTrue="1" operator="equal">
      <formula>"s"</formula>
    </cfRule>
    <cfRule type="cellIs" dxfId="317" priority="387" stopIfTrue="1" operator="equal">
      <formula>"a"</formula>
    </cfRule>
  </conditionalFormatting>
  <conditionalFormatting sqref="D537:W545">
    <cfRule type="cellIs" dxfId="316" priority="1018" stopIfTrue="1" operator="equal">
      <formula>"a"</formula>
    </cfRule>
    <cfRule type="cellIs" dxfId="315" priority="1019" stopIfTrue="1" operator="equal">
      <formula>"s"</formula>
    </cfRule>
  </conditionalFormatting>
  <conditionalFormatting sqref="D568:W572">
    <cfRule type="cellIs" dxfId="314" priority="894" stopIfTrue="1" operator="equal">
      <formula>"s"</formula>
    </cfRule>
    <cfRule type="cellIs" dxfId="313" priority="893" stopIfTrue="1" operator="equal">
      <formula>"a"</formula>
    </cfRule>
  </conditionalFormatting>
  <conditionalFormatting sqref="D577:W579">
    <cfRule type="cellIs" dxfId="312" priority="156" stopIfTrue="1" operator="equal">
      <formula>"a"</formula>
    </cfRule>
    <cfRule type="cellIs" dxfId="311" priority="157" stopIfTrue="1" operator="equal">
      <formula>"s"</formula>
    </cfRule>
  </conditionalFormatting>
  <conditionalFormatting sqref="D581:W583">
    <cfRule type="cellIs" dxfId="310" priority="152" stopIfTrue="1" operator="equal">
      <formula>"s"</formula>
    </cfRule>
    <cfRule type="cellIs" dxfId="309" priority="151" stopIfTrue="1" operator="equal">
      <formula>"a"</formula>
    </cfRule>
  </conditionalFormatting>
  <conditionalFormatting sqref="D585:W587">
    <cfRule type="cellIs" dxfId="308" priority="18" stopIfTrue="1" operator="equal">
      <formula>"s"</formula>
    </cfRule>
    <cfRule type="cellIs" dxfId="307" priority="17" stopIfTrue="1" operator="equal">
      <formula>"a"</formula>
    </cfRule>
  </conditionalFormatting>
  <conditionalFormatting sqref="D592:W601">
    <cfRule type="cellIs" dxfId="306" priority="337" stopIfTrue="1" operator="equal">
      <formula>"s"</formula>
    </cfRule>
    <cfRule type="cellIs" dxfId="305" priority="336" stopIfTrue="1" operator="equal">
      <formula>"a"</formula>
    </cfRule>
  </conditionalFormatting>
  <conditionalFormatting sqref="U91 D91:T95 V91:W95 U93:U95 D98:W100 D102:W103 D105:W105">
    <cfRule type="cellIs" dxfId="304" priority="620" stopIfTrue="1" operator="equal">
      <formula>"a"</formula>
    </cfRule>
    <cfRule type="cellIs" dxfId="303" priority="621" stopIfTrue="1" operator="equal">
      <formula>"s"</formula>
    </cfRule>
  </conditionalFormatting>
  <conditionalFormatting sqref="Y17 Y30 Y142 Y354 Y398 Y402 Y410 Y488 Y510 Y525">
    <cfRule type="cellIs" dxfId="302" priority="1253" stopIfTrue="1" operator="greaterThan">
      <formula>Z17</formula>
    </cfRule>
    <cfRule type="cellIs" dxfId="301" priority="1254" stopIfTrue="1" operator="lessThan">
      <formula>F18</formula>
    </cfRule>
  </conditionalFormatting>
  <conditionalFormatting sqref="Y20">
    <cfRule type="expression" dxfId="300" priority="1338" stopIfTrue="1">
      <formula>SUM($AA$21:$AA$21)&gt;0</formula>
    </cfRule>
  </conditionalFormatting>
  <conditionalFormatting sqref="Y21">
    <cfRule type="expression" dxfId="299" priority="1339" stopIfTrue="1">
      <formula>SUM($AA$21:$AA$21)&gt;0</formula>
    </cfRule>
  </conditionalFormatting>
  <conditionalFormatting sqref="Y22 Y37 Y53 Y121 Y146 Y155 Y175 Y184 Y188 Y218 Y223 Y386 Y477 Y501 Y546 Y565 Y588 Y602">
    <cfRule type="cellIs" dxfId="298" priority="1250" stopIfTrue="1" operator="greaterThan">
      <formula>Z22</formula>
    </cfRule>
    <cfRule type="cellIs" dxfId="297" priority="1251" stopIfTrue="1" operator="lessThan">
      <formula>F23</formula>
    </cfRule>
  </conditionalFormatting>
  <conditionalFormatting sqref="Y26">
    <cfRule type="expression" dxfId="296" priority="646" stopIfTrue="1">
      <formula>AA28&gt;0</formula>
    </cfRule>
  </conditionalFormatting>
  <conditionalFormatting sqref="Y27">
    <cfRule type="expression" dxfId="295" priority="645" stopIfTrue="1">
      <formula>AA28&gt;0</formula>
    </cfRule>
  </conditionalFormatting>
  <conditionalFormatting sqref="Y28">
    <cfRule type="expression" dxfId="294" priority="647" stopIfTrue="1">
      <formula>SUM(AA28)&gt;0</formula>
    </cfRule>
  </conditionalFormatting>
  <conditionalFormatting sqref="Y42">
    <cfRule type="cellIs" dxfId="293" priority="624" stopIfTrue="1" operator="lessThan">
      <formula>F43</formula>
    </cfRule>
    <cfRule type="cellIs" dxfId="292" priority="623" stopIfTrue="1" operator="greaterThan">
      <formula>Z42</formula>
    </cfRule>
  </conditionalFormatting>
  <conditionalFormatting sqref="Y67">
    <cfRule type="cellIs" dxfId="291" priority="638" stopIfTrue="1" operator="greaterThan">
      <formula>Z67</formula>
    </cfRule>
    <cfRule type="cellIs" dxfId="290" priority="639" stopIfTrue="1" operator="lessThan">
      <formula>F68</formula>
    </cfRule>
  </conditionalFormatting>
  <conditionalFormatting sqref="Y80">
    <cfRule type="cellIs" dxfId="289" priority="1239" stopIfTrue="1" operator="lessThan">
      <formula>F81</formula>
    </cfRule>
    <cfRule type="cellIs" dxfId="288" priority="1238" stopIfTrue="1" operator="greaterThan">
      <formula>Z80</formula>
    </cfRule>
  </conditionalFormatting>
  <conditionalFormatting sqref="Y87">
    <cfRule type="cellIs" dxfId="287" priority="1217" stopIfTrue="1" operator="greaterThan">
      <formula>Z87</formula>
    </cfRule>
    <cfRule type="cellIs" dxfId="286" priority="1218" stopIfTrue="1" operator="lessThan">
      <formula>F88</formula>
    </cfRule>
  </conditionalFormatting>
  <conditionalFormatting sqref="Y106">
    <cfRule type="cellIs" dxfId="285" priority="616" stopIfTrue="1" operator="greaterThan">
      <formula>Z106</formula>
    </cfRule>
    <cfRule type="cellIs" dxfId="284" priority="617" stopIfTrue="1" operator="lessThan">
      <formula>F107</formula>
    </cfRule>
  </conditionalFormatting>
  <conditionalFormatting sqref="Y116">
    <cfRule type="expression" dxfId="283" priority="760" stopIfTrue="1">
      <formula>SUM(AA117)&gt;0</formula>
    </cfRule>
  </conditionalFormatting>
  <conditionalFormatting sqref="Y117">
    <cfRule type="expression" dxfId="282" priority="759" stopIfTrue="1">
      <formula>SUM(AA117)&gt;0</formula>
    </cfRule>
  </conditionalFormatting>
  <conditionalFormatting sqref="Y133">
    <cfRule type="cellIs" dxfId="281" priority="746" stopIfTrue="1" operator="greaterThan">
      <formula>Z133</formula>
    </cfRule>
    <cfRule type="cellIs" dxfId="280" priority="747" stopIfTrue="1" operator="lessThan">
      <formula>F134</formula>
    </cfRule>
  </conditionalFormatting>
  <conditionalFormatting sqref="Y138">
    <cfRule type="expression" dxfId="279" priority="7" stopIfTrue="1">
      <formula>SUM(AA139)&gt;0</formula>
    </cfRule>
  </conditionalFormatting>
  <conditionalFormatting sqref="Y139">
    <cfRule type="expression" dxfId="278" priority="6" stopIfTrue="1">
      <formula>SUM(AA139)&gt;0</formula>
    </cfRule>
  </conditionalFormatting>
  <conditionalFormatting sqref="Y153">
    <cfRule type="cellIs" dxfId="277" priority="1337" stopIfTrue="1" operator="greaterThan">
      <formula>$Z$153</formula>
    </cfRule>
  </conditionalFormatting>
  <conditionalFormatting sqref="Y196">
    <cfRule type="cellIs" dxfId="276" priority="115" stopIfTrue="1" operator="lessThan">
      <formula>F197</formula>
    </cfRule>
    <cfRule type="cellIs" dxfId="275" priority="114" stopIfTrue="1" operator="greaterThan">
      <formula>Z196</formula>
    </cfRule>
  </conditionalFormatting>
  <conditionalFormatting sqref="Y245 Y259">
    <cfRule type="cellIs" dxfId="274" priority="609" stopIfTrue="1" operator="greaterThan">
      <formula>Z245</formula>
    </cfRule>
    <cfRule type="cellIs" dxfId="273" priority="610" stopIfTrue="1" operator="lessThan">
      <formula>F246</formula>
    </cfRule>
  </conditionalFormatting>
  <conditionalFormatting sqref="Y267 Y337">
    <cfRule type="cellIs" dxfId="272" priority="539" stopIfTrue="1" operator="greaterThan">
      <formula>Z267</formula>
    </cfRule>
    <cfRule type="cellIs" dxfId="271" priority="540" stopIfTrue="1" operator="lessThan">
      <formula>F268</formula>
    </cfRule>
  </conditionalFormatting>
  <conditionalFormatting sqref="Y283">
    <cfRule type="expression" dxfId="270" priority="524" stopIfTrue="1">
      <formula>SUM(AA284)&gt;0</formula>
    </cfRule>
  </conditionalFormatting>
  <conditionalFormatting sqref="Y284">
    <cfRule type="expression" dxfId="269" priority="523" stopIfTrue="1">
      <formula>SUM(AA284)&gt;0</formula>
    </cfRule>
  </conditionalFormatting>
  <conditionalFormatting sqref="Y350">
    <cfRule type="cellIs" dxfId="268" priority="213" stopIfTrue="1" operator="greaterThan">
      <formula>Z350</formula>
    </cfRule>
    <cfRule type="cellIs" dxfId="267" priority="214" stopIfTrue="1" operator="lessThan">
      <formula>F351</formula>
    </cfRule>
  </conditionalFormatting>
  <conditionalFormatting sqref="Y358:Y359">
    <cfRule type="expression" dxfId="266" priority="1574" stopIfTrue="1">
      <formula>SUM(#REF!)&gt;0</formula>
    </cfRule>
  </conditionalFormatting>
  <conditionalFormatting sqref="Y361:Y362">
    <cfRule type="expression" dxfId="265" priority="28" stopIfTrue="1">
      <formula>AA361&gt;0</formula>
    </cfRule>
  </conditionalFormatting>
  <conditionalFormatting sqref="Y363 Y365:Y366">
    <cfRule type="expression" dxfId="264" priority="1575" stopIfTrue="1">
      <formula>#REF!&gt;0</formula>
    </cfRule>
  </conditionalFormatting>
  <conditionalFormatting sqref="Y367">
    <cfRule type="expression" dxfId="263" priority="1561" stopIfTrue="1">
      <formula>#REF!&gt;0</formula>
    </cfRule>
  </conditionalFormatting>
  <conditionalFormatting sqref="Y368">
    <cfRule type="cellIs" dxfId="262" priority="414" stopIfTrue="1" operator="greaterThan">
      <formula>Z368</formula>
    </cfRule>
    <cfRule type="cellIs" dxfId="261" priority="415" stopIfTrue="1" operator="lessThan">
      <formula>F369</formula>
    </cfRule>
  </conditionalFormatting>
  <conditionalFormatting sqref="Y373">
    <cfRule type="cellIs" dxfId="260" priority="712" stopIfTrue="1" operator="greaterThan">
      <formula>Z373</formula>
    </cfRule>
    <cfRule type="cellIs" dxfId="259" priority="713" stopIfTrue="1" operator="lessThan">
      <formula>F374</formula>
    </cfRule>
  </conditionalFormatting>
  <conditionalFormatting sqref="Y391">
    <cfRule type="cellIs" dxfId="258" priority="182" stopIfTrue="1" operator="greaterThan">
      <formula>Z391</formula>
    </cfRule>
    <cfRule type="cellIs" dxfId="257" priority="183" stopIfTrue="1" operator="lessThan">
      <formula>F392</formula>
    </cfRule>
  </conditionalFormatting>
  <conditionalFormatting sqref="Y395">
    <cfRule type="expression" dxfId="256" priority="673" stopIfTrue="1">
      <formula>SUM(AA396:AA397)&gt;0</formula>
    </cfRule>
  </conditionalFormatting>
  <conditionalFormatting sqref="Y396:Y397">
    <cfRule type="expression" dxfId="255" priority="676" stopIfTrue="1">
      <formula>AA396&gt;0</formula>
    </cfRule>
  </conditionalFormatting>
  <conditionalFormatting sqref="Y405:Y409">
    <cfRule type="cellIs" dxfId="254" priority="1336" stopIfTrue="1" operator="greaterThan">
      <formula>#REF!</formula>
    </cfRule>
  </conditionalFormatting>
  <conditionalFormatting sqref="Y417 Y434 Y441 Y452">
    <cfRule type="cellIs" dxfId="253" priority="390" stopIfTrue="1" operator="lessThan">
      <formula>F418</formula>
    </cfRule>
    <cfRule type="cellIs" dxfId="252" priority="389" stopIfTrue="1" operator="greaterThan">
      <formula>Z417</formula>
    </cfRule>
  </conditionalFormatting>
  <conditionalFormatting sqref="Y421:Y422 Y426:Y427 Y429:Y431">
    <cfRule type="expression" dxfId="251" priority="338" stopIfTrue="1">
      <formula>$AA$433&gt;0</formula>
    </cfRule>
  </conditionalFormatting>
  <conditionalFormatting sqref="Y424">
    <cfRule type="expression" dxfId="250" priority="340" stopIfTrue="1">
      <formula>$AA$433&gt;0</formula>
    </cfRule>
  </conditionalFormatting>
  <conditionalFormatting sqref="Y433">
    <cfRule type="expression" dxfId="249" priority="397" stopIfTrue="1">
      <formula>$AA$433&gt;0</formula>
    </cfRule>
  </conditionalFormatting>
  <conditionalFormatting sqref="Y449">
    <cfRule type="expression" dxfId="248" priority="72" stopIfTrue="1">
      <formula>SUM(AA450)&gt;0</formula>
    </cfRule>
  </conditionalFormatting>
  <conditionalFormatting sqref="Y450">
    <cfRule type="expression" dxfId="247" priority="71" stopIfTrue="1">
      <formula>SUM(AA450)&gt;0</formula>
    </cfRule>
  </conditionalFormatting>
  <conditionalFormatting sqref="Y456:Y457">
    <cfRule type="expression" dxfId="246" priority="404" stopIfTrue="1">
      <formula>#REF!&gt;0</formula>
    </cfRule>
  </conditionalFormatting>
  <conditionalFormatting sqref="Y464">
    <cfRule type="expression" dxfId="245" priority="358" stopIfTrue="1">
      <formula>SUM(AA465:AA466)&gt;0</formula>
    </cfRule>
  </conditionalFormatting>
  <conditionalFormatting sqref="Y465">
    <cfRule type="expression" dxfId="244" priority="357" stopIfTrue="1">
      <formula>AA465&gt;0</formula>
    </cfRule>
  </conditionalFormatting>
  <conditionalFormatting sqref="Y466">
    <cfRule type="expression" dxfId="243" priority="356" stopIfTrue="1">
      <formula>AA466&gt;0</formula>
    </cfRule>
  </conditionalFormatting>
  <conditionalFormatting sqref="Y467">
    <cfRule type="cellIs" dxfId="242" priority="410" stopIfTrue="1" operator="lessThan">
      <formula>F468</formula>
    </cfRule>
    <cfRule type="cellIs" dxfId="241" priority="409" stopIfTrue="1" operator="greaterThan">
      <formula>Z467</formula>
    </cfRule>
    <cfRule type="expression" dxfId="240" priority="408" stopIfTrue="1">
      <formula>X456="na"</formula>
    </cfRule>
  </conditionalFormatting>
  <conditionalFormatting sqref="Y491">
    <cfRule type="cellIs" dxfId="239" priority="1328" stopIfTrue="1" operator="greaterThan">
      <formula>$Z$491</formula>
    </cfRule>
  </conditionalFormatting>
  <conditionalFormatting sqref="Y492">
    <cfRule type="cellIs" dxfId="238" priority="1329" stopIfTrue="1" operator="greaterThan">
      <formula>$Z$492</formula>
    </cfRule>
  </conditionalFormatting>
  <conditionalFormatting sqref="Y493">
    <cfRule type="cellIs" dxfId="237" priority="1330" stopIfTrue="1" operator="greaterThan">
      <formula>$Z$493</formula>
    </cfRule>
  </conditionalFormatting>
  <conditionalFormatting sqref="Y494:Y496">
    <cfRule type="cellIs" dxfId="236" priority="1331" stopIfTrue="1" operator="greaterThan">
      <formula>$Z$498</formula>
    </cfRule>
  </conditionalFormatting>
  <conditionalFormatting sqref="Y499">
    <cfRule type="expression" dxfId="235" priority="1332" stopIfTrue="1">
      <formula>SUM($AA$500:$AA$500)&gt;0</formula>
    </cfRule>
  </conditionalFormatting>
  <conditionalFormatting sqref="Y500">
    <cfRule type="expression" dxfId="234" priority="1333" stopIfTrue="1">
      <formula>SUM($AA$500:$AA$500)&gt;0</formula>
    </cfRule>
  </conditionalFormatting>
  <conditionalFormatting sqref="Y514">
    <cfRule type="expression" dxfId="233" priority="1291" stopIfTrue="1">
      <formula>SUM(AA518:AA520)&gt;0</formula>
    </cfRule>
  </conditionalFormatting>
  <conditionalFormatting sqref="Y515">
    <cfRule type="expression" dxfId="232" priority="1292" stopIfTrue="1">
      <formula>SUM(AA518:AA520)&gt;0</formula>
    </cfRule>
  </conditionalFormatting>
  <conditionalFormatting sqref="Y516">
    <cfRule type="expression" dxfId="231" priority="1293" stopIfTrue="1">
      <formula>SUM(AA518:AA520)&gt;0</formula>
    </cfRule>
  </conditionalFormatting>
  <conditionalFormatting sqref="Y518:Y520">
    <cfRule type="expression" dxfId="230" priority="1290" stopIfTrue="1">
      <formula>AA518&gt;0</formula>
    </cfRule>
  </conditionalFormatting>
  <conditionalFormatting sqref="Y529">
    <cfRule type="expression" dxfId="229" priority="1296" stopIfTrue="1">
      <formula>SUM($AA$531:$AA$533)&gt;0</formula>
    </cfRule>
  </conditionalFormatting>
  <conditionalFormatting sqref="Y531:Y533">
    <cfRule type="expression" dxfId="228" priority="1297" stopIfTrue="1">
      <formula>SUM($AA$531:$AA$533)&gt;0</formula>
    </cfRule>
  </conditionalFormatting>
  <conditionalFormatting sqref="Y534">
    <cfRule type="cellIs" dxfId="227" priority="1248" stopIfTrue="1" operator="lessThan">
      <formula>0</formula>
    </cfRule>
    <cfRule type="cellIs" dxfId="226" priority="1247" stopIfTrue="1" operator="greaterThan">
      <formula>Z534</formula>
    </cfRule>
  </conditionalFormatting>
  <conditionalFormatting sqref="Y556">
    <cfRule type="expression" dxfId="225" priority="938" stopIfTrue="1">
      <formula>AA558&gt;0</formula>
    </cfRule>
  </conditionalFormatting>
  <conditionalFormatting sqref="Y557">
    <cfRule type="expression" dxfId="224" priority="925" stopIfTrue="1">
      <formula>AA558&gt;0</formula>
    </cfRule>
  </conditionalFormatting>
  <conditionalFormatting sqref="Y558">
    <cfRule type="expression" dxfId="223" priority="924" stopIfTrue="1">
      <formula>SUM(AA558)&gt;0</formula>
    </cfRule>
  </conditionalFormatting>
  <conditionalFormatting sqref="Y573">
    <cfRule type="cellIs" dxfId="222" priority="1246" stopIfTrue="1" operator="lessThan">
      <formula>F574</formula>
    </cfRule>
    <cfRule type="cellIs" dxfId="221" priority="1245" stopIfTrue="1" operator="greaterThan">
      <formula>Z573</formula>
    </cfRule>
  </conditionalFormatting>
  <conditionalFormatting sqref="AB20">
    <cfRule type="expression" dxfId="220" priority="1275" stopIfTrue="1">
      <formula>SUM($AA$21:$AA$21)&gt;0</formula>
    </cfRule>
    <cfRule type="expression" dxfId="219" priority="1276" stopIfTrue="1">
      <formula>AA20=0</formula>
    </cfRule>
  </conditionalFormatting>
  <conditionalFormatting sqref="AB21">
    <cfRule type="expression" dxfId="218" priority="1277" stopIfTrue="1">
      <formula>SUM($AA$20:$AA$20)&gt;0</formula>
    </cfRule>
    <cfRule type="expression" dxfId="217" priority="1278" stopIfTrue="1">
      <formula>AA21=0</formula>
    </cfRule>
  </conditionalFormatting>
  <conditionalFormatting sqref="AB25:AB26">
    <cfRule type="expression" dxfId="216" priority="649" stopIfTrue="1">
      <formula>AA25=0</formula>
    </cfRule>
  </conditionalFormatting>
  <conditionalFormatting sqref="AB26">
    <cfRule type="expression" dxfId="215" priority="648" stopIfTrue="1">
      <formula>AA28&gt;0</formula>
    </cfRule>
  </conditionalFormatting>
  <conditionalFormatting sqref="AB27">
    <cfRule type="expression" dxfId="214" priority="650" stopIfTrue="1">
      <formula>AA28&gt;0</formula>
    </cfRule>
    <cfRule type="expression" dxfId="213" priority="651" stopIfTrue="1">
      <formula>AA27=0</formula>
    </cfRule>
  </conditionalFormatting>
  <conditionalFormatting sqref="AB28">
    <cfRule type="expression" dxfId="212" priority="652" stopIfTrue="1">
      <formula>SUM(AA26:AA27)&gt;0</formula>
    </cfRule>
  </conditionalFormatting>
  <conditionalFormatting sqref="AB28:AB29">
    <cfRule type="expression" dxfId="211" priority="653" stopIfTrue="1">
      <formula>AA28=0</formula>
    </cfRule>
  </conditionalFormatting>
  <conditionalFormatting sqref="AB40:AB41">
    <cfRule type="expression" dxfId="210" priority="622" stopIfTrue="1">
      <formula>AA40=0</formula>
    </cfRule>
  </conditionalFormatting>
  <conditionalFormatting sqref="AB56:AB66">
    <cfRule type="expression" dxfId="209" priority="297" stopIfTrue="1">
      <formula>AA56=0</formula>
    </cfRule>
  </conditionalFormatting>
  <conditionalFormatting sqref="AB71:AB74">
    <cfRule type="expression" dxfId="208" priority="1230" stopIfTrue="1">
      <formula>AA71=0</formula>
    </cfRule>
  </conditionalFormatting>
  <conditionalFormatting sqref="AB76:AB79">
    <cfRule type="expression" dxfId="207" priority="1224" stopIfTrue="1">
      <formula>AA76=0</formula>
    </cfRule>
  </conditionalFormatting>
  <conditionalFormatting sqref="AB83:AB84">
    <cfRule type="expression" dxfId="206" priority="634" stopIfTrue="1">
      <formula>AA83=0</formula>
    </cfRule>
  </conditionalFormatting>
  <conditionalFormatting sqref="AB91:AB95 AB98:AB100 AB102:AB103 AB105">
    <cfRule type="expression" dxfId="205" priority="615" stopIfTrue="1">
      <formula>AA91=0</formula>
    </cfRule>
  </conditionalFormatting>
  <conditionalFormatting sqref="AB110:AB116">
    <cfRule type="expression" dxfId="204" priority="762" stopIfTrue="1">
      <formula>AA110=0</formula>
    </cfRule>
  </conditionalFormatting>
  <conditionalFormatting sqref="AB116">
    <cfRule type="expression" dxfId="203" priority="761" stopIfTrue="1">
      <formula>AA117&gt;0</formula>
    </cfRule>
  </conditionalFormatting>
  <conditionalFormatting sqref="AB117">
    <cfRule type="expression" dxfId="202" priority="763" stopIfTrue="1">
      <formula>AA116&gt;0</formula>
    </cfRule>
  </conditionalFormatting>
  <conditionalFormatting sqref="AB125:AB132">
    <cfRule type="expression" dxfId="201" priority="743" stopIfTrue="1">
      <formula>AA125=0</formula>
    </cfRule>
  </conditionalFormatting>
  <conditionalFormatting sqref="AB136:AB138">
    <cfRule type="expression" dxfId="200" priority="9" stopIfTrue="1">
      <formula>AA136=0</formula>
    </cfRule>
  </conditionalFormatting>
  <conditionalFormatting sqref="AB138">
    <cfRule type="expression" dxfId="199" priority="8" stopIfTrue="1">
      <formula>AA139&gt;0</formula>
    </cfRule>
  </conditionalFormatting>
  <conditionalFormatting sqref="AB138:AB139">
    <cfRule type="expression" dxfId="198" priority="5">
      <formula>SUM($AA$136:$AA$136)&gt;0</formula>
    </cfRule>
  </conditionalFormatting>
  <conditionalFormatting sqref="AB139">
    <cfRule type="expression" dxfId="197" priority="10" stopIfTrue="1">
      <formula>AA138&gt;0</formula>
    </cfRule>
  </conditionalFormatting>
  <conditionalFormatting sqref="AB139:AB141">
    <cfRule type="expression" dxfId="196" priority="14" stopIfTrue="1">
      <formula>AA139=0</formula>
    </cfRule>
  </conditionalFormatting>
  <conditionalFormatting sqref="AB159:AB161">
    <cfRule type="expression" dxfId="195" priority="281" stopIfTrue="1">
      <formula>AA159=0</formula>
    </cfRule>
  </conditionalFormatting>
  <conditionalFormatting sqref="AB164">
    <cfRule type="expression" dxfId="194" priority="288" stopIfTrue="1">
      <formula>AA164=0</formula>
    </cfRule>
  </conditionalFormatting>
  <conditionalFormatting sqref="AB166">
    <cfRule type="expression" dxfId="193" priority="287" stopIfTrue="1">
      <formula>AA166=0</formula>
    </cfRule>
  </conditionalFormatting>
  <conditionalFormatting sqref="AB168">
    <cfRule type="expression" dxfId="192" priority="286" stopIfTrue="1">
      <formula>AA168=0</formula>
    </cfRule>
  </conditionalFormatting>
  <conditionalFormatting sqref="AB170:AB171">
    <cfRule type="expression" dxfId="191" priority="269" stopIfTrue="1">
      <formula>AA170=0</formula>
    </cfRule>
  </conditionalFormatting>
  <conditionalFormatting sqref="AB173:AB174">
    <cfRule type="expression" dxfId="190" priority="277" stopIfTrue="1">
      <formula>AA173=0</formula>
    </cfRule>
  </conditionalFormatting>
  <conditionalFormatting sqref="AB192:AB195">
    <cfRule type="expression" dxfId="189" priority="98" stopIfTrue="1">
      <formula>AA192=0</formula>
    </cfRule>
  </conditionalFormatting>
  <conditionalFormatting sqref="AB200:AB201">
    <cfRule type="expression" dxfId="188" priority="221" stopIfTrue="1">
      <formula>AA200=0</formula>
    </cfRule>
  </conditionalFormatting>
  <conditionalFormatting sqref="AB204">
    <cfRule type="expression" dxfId="187" priority="257" stopIfTrue="1">
      <formula>AA204=0</formula>
    </cfRule>
  </conditionalFormatting>
  <conditionalFormatting sqref="AB206">
    <cfRule type="expression" dxfId="186" priority="261" stopIfTrue="1">
      <formula>AA206=0</formula>
    </cfRule>
  </conditionalFormatting>
  <conditionalFormatting sqref="AB208:AB213">
    <cfRule type="expression" dxfId="185" priority="1" stopIfTrue="1">
      <formula>AA208=0</formula>
    </cfRule>
  </conditionalFormatting>
  <conditionalFormatting sqref="AB215:AB217">
    <cfRule type="expression" dxfId="184" priority="217" stopIfTrue="1">
      <formula>AA215=0</formula>
    </cfRule>
  </conditionalFormatting>
  <conditionalFormatting sqref="AB227">
    <cfRule type="expression" dxfId="183" priority="550" stopIfTrue="1">
      <formula>AA227=0</formula>
    </cfRule>
  </conditionalFormatting>
  <conditionalFormatting sqref="AB229">
    <cfRule type="expression" dxfId="182" priority="549" stopIfTrue="1">
      <formula>AA229=0</formula>
    </cfRule>
  </conditionalFormatting>
  <conditionalFormatting sqref="AB231:AB233">
    <cfRule type="expression" dxfId="181" priority="546" stopIfTrue="1">
      <formula>SUM($AA$231:$AA$233)&gt;0</formula>
    </cfRule>
    <cfRule type="expression" dxfId="180" priority="608" stopIfTrue="1">
      <formula>AA231=0</formula>
    </cfRule>
  </conditionalFormatting>
  <conditionalFormatting sqref="AB235">
    <cfRule type="expression" dxfId="179" priority="602" stopIfTrue="1">
      <formula>AA235=0</formula>
    </cfRule>
  </conditionalFormatting>
  <conditionalFormatting sqref="AB238:AB240">
    <cfRule type="expression" dxfId="178" priority="588" stopIfTrue="1">
      <formula>AA238=0</formula>
    </cfRule>
  </conditionalFormatting>
  <conditionalFormatting sqref="AB242:AB244">
    <cfRule type="expression" dxfId="177" priority="575" stopIfTrue="1">
      <formula>AA242=0</formula>
    </cfRule>
  </conditionalFormatting>
  <conditionalFormatting sqref="AB249">
    <cfRule type="expression" dxfId="176" priority="548" stopIfTrue="1">
      <formula>AA249=0</formula>
    </cfRule>
  </conditionalFormatting>
  <conditionalFormatting sqref="AB251">
    <cfRule type="expression" dxfId="175" priority="547" stopIfTrue="1">
      <formula>AA251=0</formula>
    </cfRule>
  </conditionalFormatting>
  <conditionalFormatting sqref="AB254:AB258">
    <cfRule type="expression" dxfId="174" priority="551" stopIfTrue="1">
      <formula>AA254=0</formula>
    </cfRule>
  </conditionalFormatting>
  <conditionalFormatting sqref="AB262">
    <cfRule type="expression" dxfId="173" priority="479" stopIfTrue="1">
      <formula>AA262=0</formula>
    </cfRule>
  </conditionalFormatting>
  <conditionalFormatting sqref="AB264:AB266">
    <cfRule type="expression" dxfId="172" priority="441" stopIfTrue="1">
      <formula>AA264=0</formula>
    </cfRule>
    <cfRule type="expression" dxfId="171" priority="440" stopIfTrue="1">
      <formula>SUM($AA$264:$AA$266)&gt;0</formula>
    </cfRule>
  </conditionalFormatting>
  <conditionalFormatting sqref="AB271:AB273">
    <cfRule type="expression" dxfId="170" priority="475" stopIfTrue="1">
      <formula>AA271=0</formula>
    </cfRule>
  </conditionalFormatting>
  <conditionalFormatting sqref="AB276">
    <cfRule type="expression" dxfId="169" priority="474" stopIfTrue="1">
      <formula>AA276=0</formula>
    </cfRule>
  </conditionalFormatting>
  <conditionalFormatting sqref="AB278:AB282">
    <cfRule type="expression" dxfId="168" priority="473" stopIfTrue="1">
      <formula>AA278=0</formula>
    </cfRule>
    <cfRule type="expression" dxfId="167" priority="439" stopIfTrue="1">
      <formula>SUM($AA$278:$AA$282)&gt;0</formula>
    </cfRule>
  </conditionalFormatting>
  <conditionalFormatting sqref="AB283">
    <cfRule type="expression" dxfId="166" priority="526" stopIfTrue="1">
      <formula>AA283=0</formula>
    </cfRule>
    <cfRule type="expression" dxfId="165" priority="525" stopIfTrue="1">
      <formula>AA284&gt;0</formula>
    </cfRule>
  </conditionalFormatting>
  <conditionalFormatting sqref="AB284">
    <cfRule type="expression" dxfId="164" priority="528" stopIfTrue="1">
      <formula>AA284=0</formula>
    </cfRule>
    <cfRule type="expression" dxfId="163" priority="527" stopIfTrue="1">
      <formula>AA283&gt;0</formula>
    </cfRule>
  </conditionalFormatting>
  <conditionalFormatting sqref="AB286">
    <cfRule type="expression" dxfId="162" priority="518" stopIfTrue="1">
      <formula>AA286=0</formula>
    </cfRule>
  </conditionalFormatting>
  <conditionalFormatting sqref="AB288:AB296">
    <cfRule type="expression" dxfId="161" priority="445" stopIfTrue="1">
      <formula>AA288=0</formula>
    </cfRule>
    <cfRule type="expression" dxfId="160" priority="444" stopIfTrue="1">
      <formula>SUM($AA$288:$AA$296)&gt;0</formula>
    </cfRule>
  </conditionalFormatting>
  <conditionalFormatting sqref="AB297:AB298">
    <cfRule type="expression" dxfId="159" priority="443" stopIfTrue="1">
      <formula>AA297=0</formula>
    </cfRule>
  </conditionalFormatting>
  <conditionalFormatting sqref="AB300:AB308">
    <cfRule type="expression" dxfId="158" priority="436" stopIfTrue="1">
      <formula>SUM($AA$300:$AA$308)&gt;0</formula>
    </cfRule>
  </conditionalFormatting>
  <conditionalFormatting sqref="AB300:AB309">
    <cfRule type="expression" dxfId="157" priority="437" stopIfTrue="1">
      <formula>AA300=0</formula>
    </cfRule>
  </conditionalFormatting>
  <conditionalFormatting sqref="AB311">
    <cfRule type="expression" dxfId="156" priority="500" stopIfTrue="1">
      <formula>AA311=0</formula>
    </cfRule>
  </conditionalFormatting>
  <conditionalFormatting sqref="AB313:AB318">
    <cfRule type="expression" dxfId="155" priority="433" stopIfTrue="1">
      <formula>SUM($AA$313:$AA$318)&gt;0</formula>
    </cfRule>
    <cfRule type="expression" dxfId="154" priority="452" stopIfTrue="1">
      <formula>AA313=0</formula>
    </cfRule>
  </conditionalFormatting>
  <conditionalFormatting sqref="AB319">
    <cfRule type="expression" dxfId="153" priority="434" stopIfTrue="1">
      <formula>AA319=0</formula>
    </cfRule>
  </conditionalFormatting>
  <conditionalFormatting sqref="AB320">
    <cfRule type="expression" dxfId="152" priority="490" stopIfTrue="1">
      <formula>AA320=0</formula>
    </cfRule>
  </conditionalFormatting>
  <conditionalFormatting sqref="AB322:AB327">
    <cfRule type="expression" dxfId="151" priority="431" stopIfTrue="1">
      <formula>SUM($AA$322:$AA$327)&gt;0</formula>
    </cfRule>
    <cfRule type="expression" dxfId="150" priority="472" stopIfTrue="1">
      <formula>AA322=0</formula>
    </cfRule>
  </conditionalFormatting>
  <conditionalFormatting sqref="AB328">
    <cfRule type="expression" dxfId="149" priority="430" stopIfTrue="1">
      <formula>AA328=0</formula>
    </cfRule>
  </conditionalFormatting>
  <conditionalFormatting sqref="AB329">
    <cfRule type="expression" dxfId="148" priority="483" stopIfTrue="1">
      <formula>AA329=0</formula>
    </cfRule>
  </conditionalFormatting>
  <conditionalFormatting sqref="AB331:AB333">
    <cfRule type="expression" dxfId="147" priority="428" stopIfTrue="1">
      <formula>SUM($AA$331:$AA$333)&gt;0</formula>
    </cfRule>
    <cfRule type="expression" dxfId="146" priority="471" stopIfTrue="1">
      <formula>AA331=0</formula>
    </cfRule>
  </conditionalFormatting>
  <conditionalFormatting sqref="AB334:AB335">
    <cfRule type="expression" dxfId="145" priority="426" stopIfTrue="1">
      <formula>AA334=0</formula>
    </cfRule>
  </conditionalFormatting>
  <conditionalFormatting sqref="AB336">
    <cfRule type="expression" dxfId="144" priority="140" stopIfTrue="1">
      <formula>AA336=0</formula>
    </cfRule>
  </conditionalFormatting>
  <conditionalFormatting sqref="AB342">
    <cfRule type="expression" dxfId="143" priority="192" stopIfTrue="1">
      <formula>AA342=0</formula>
    </cfRule>
  </conditionalFormatting>
  <conditionalFormatting sqref="AB344">
    <cfRule type="expression" dxfId="142" priority="188" stopIfTrue="1">
      <formula>AA344=0</formula>
    </cfRule>
  </conditionalFormatting>
  <conditionalFormatting sqref="AB346">
    <cfRule type="expression" dxfId="141" priority="208" stopIfTrue="1">
      <formula>AA346=0</formula>
    </cfRule>
  </conditionalFormatting>
  <conditionalFormatting sqref="AB348:AB349">
    <cfRule type="expression" dxfId="140" priority="196" stopIfTrue="1">
      <formula>AA348=0</formula>
    </cfRule>
  </conditionalFormatting>
  <conditionalFormatting sqref="AB358">
    <cfRule type="expression" dxfId="139" priority="24">
      <formula>SUM($AA361:$AA362)&gt;0</formula>
    </cfRule>
  </conditionalFormatting>
  <conditionalFormatting sqref="AB358:AB359 AB361:AB362">
    <cfRule type="expression" dxfId="138" priority="1578">
      <formula>AA358=0</formula>
    </cfRule>
  </conditionalFormatting>
  <conditionalFormatting sqref="AB358:AB359 AB361:AB363 AB365:AB366">
    <cfRule type="expression" dxfId="137" priority="20">
      <formula>$AA$367&gt;0</formula>
    </cfRule>
  </conditionalFormatting>
  <conditionalFormatting sqref="AB359">
    <cfRule type="expression" dxfId="136" priority="1564">
      <formula>SUM(AA361:AA362)&gt;0</formula>
    </cfRule>
  </conditionalFormatting>
  <conditionalFormatting sqref="AB361:AB362">
    <cfRule type="expression" dxfId="135" priority="27">
      <formula>SUM(AA358:AA359)&gt;0</formula>
    </cfRule>
  </conditionalFormatting>
  <conditionalFormatting sqref="AB363">
    <cfRule type="expression" dxfId="134" priority="26">
      <formula>AA363=0</formula>
    </cfRule>
  </conditionalFormatting>
  <conditionalFormatting sqref="AB365:AB367">
    <cfRule type="expression" dxfId="133" priority="22">
      <formula>AA365=0</formula>
    </cfRule>
  </conditionalFormatting>
  <conditionalFormatting sqref="AB367">
    <cfRule type="expression" dxfId="132" priority="21">
      <formula>SUM(AA358:AA366)</formula>
    </cfRule>
  </conditionalFormatting>
  <conditionalFormatting sqref="AB371:AB372">
    <cfRule type="expression" dxfId="131" priority="704" stopIfTrue="1">
      <formula>AA371=0</formula>
    </cfRule>
  </conditionalFormatting>
  <conditionalFormatting sqref="AB377:AB379">
    <cfRule type="expression" dxfId="130" priority="131" stopIfTrue="1">
      <formula>AA377=0</formula>
    </cfRule>
  </conditionalFormatting>
  <conditionalFormatting sqref="AB381:AB385">
    <cfRule type="expression" dxfId="129" priority="119" stopIfTrue="1">
      <formula>AA381=0</formula>
    </cfRule>
  </conditionalFormatting>
  <conditionalFormatting sqref="AB390">
    <cfRule type="expression" dxfId="128" priority="181" stopIfTrue="1">
      <formula>AA390=0</formula>
    </cfRule>
  </conditionalFormatting>
  <conditionalFormatting sqref="AB395">
    <cfRule type="expression" dxfId="127" priority="674" stopIfTrue="1">
      <formula>SUM(AA396:AA397)&gt;0</formula>
    </cfRule>
    <cfRule type="expression" dxfId="126" priority="675" stopIfTrue="1">
      <formula>AA395=0</formula>
    </cfRule>
  </conditionalFormatting>
  <conditionalFormatting sqref="AB396">
    <cfRule type="expression" dxfId="125" priority="681" stopIfTrue="1">
      <formula>AA396=0</formula>
    </cfRule>
    <cfRule type="expression" dxfId="124" priority="680" stopIfTrue="1">
      <formula>SUM(AA395,AA397)&gt;0</formula>
    </cfRule>
  </conditionalFormatting>
  <conditionalFormatting sqref="AB397">
    <cfRule type="expression" dxfId="123" priority="677" stopIfTrue="1">
      <formula>SUM(AA395:AA396)&gt;0</formula>
    </cfRule>
    <cfRule type="expression" dxfId="122" priority="678" stopIfTrue="1">
      <formula>AA397=0</formula>
    </cfRule>
  </conditionalFormatting>
  <conditionalFormatting sqref="AB413:AB416">
    <cfRule type="expression" dxfId="121" priority="352" stopIfTrue="1">
      <formula>AA413=0</formula>
    </cfRule>
  </conditionalFormatting>
  <conditionalFormatting sqref="AB421">
    <cfRule type="expression" dxfId="120" priority="393" stopIfTrue="1">
      <formula>AA433&gt;0</formula>
    </cfRule>
    <cfRule type="expression" dxfId="119" priority="394" stopIfTrue="1">
      <formula>AA421=0</formula>
    </cfRule>
  </conditionalFormatting>
  <conditionalFormatting sqref="AB422">
    <cfRule type="expression" dxfId="118" priority="386" stopIfTrue="1">
      <formula>AA422=0</formula>
    </cfRule>
    <cfRule type="expression" dxfId="117" priority="385" stopIfTrue="1">
      <formula>AA433&gt;0</formula>
    </cfRule>
  </conditionalFormatting>
  <conditionalFormatting sqref="AB424">
    <cfRule type="expression" dxfId="116" priority="377" stopIfTrue="1">
      <formula>AA433&gt;0</formula>
    </cfRule>
    <cfRule type="expression" dxfId="115" priority="378" stopIfTrue="1">
      <formula>AA424=0</formula>
    </cfRule>
  </conditionalFormatting>
  <conditionalFormatting sqref="AB426">
    <cfRule type="expression" dxfId="114" priority="376" stopIfTrue="1">
      <formula>AA426=0</formula>
    </cfRule>
    <cfRule type="expression" dxfId="113" priority="375" stopIfTrue="1">
      <formula>AA433&gt;0</formula>
    </cfRule>
  </conditionalFormatting>
  <conditionalFormatting sqref="AB427">
    <cfRule type="expression" dxfId="112" priority="373" stopIfTrue="1">
      <formula>AA433&gt;0</formula>
    </cfRule>
    <cfRule type="expression" dxfId="111" priority="374" stopIfTrue="1">
      <formula>AA427=0</formula>
    </cfRule>
  </conditionalFormatting>
  <conditionalFormatting sqref="AB429">
    <cfRule type="expression" dxfId="110" priority="371" stopIfTrue="1">
      <formula>AA433&gt;0</formula>
    </cfRule>
    <cfRule type="expression" dxfId="109" priority="372" stopIfTrue="1">
      <formula>AA429=0</formula>
    </cfRule>
  </conditionalFormatting>
  <conditionalFormatting sqref="AB430">
    <cfRule type="expression" dxfId="108" priority="369" stopIfTrue="1">
      <formula>AA433&gt;0</formula>
    </cfRule>
    <cfRule type="expression" dxfId="107" priority="370" stopIfTrue="1">
      <formula>AA430=0</formula>
    </cfRule>
  </conditionalFormatting>
  <conditionalFormatting sqref="AB431">
    <cfRule type="expression" dxfId="106" priority="368" stopIfTrue="1">
      <formula>AA431=0</formula>
    </cfRule>
    <cfRule type="expression" dxfId="105" priority="367" stopIfTrue="1">
      <formula>AA433&gt;0</formula>
    </cfRule>
  </conditionalFormatting>
  <conditionalFormatting sqref="AB433">
    <cfRule type="expression" dxfId="104" priority="398" stopIfTrue="1">
      <formula>SUM(AA421:AA431)&gt;0</formula>
    </cfRule>
    <cfRule type="expression" dxfId="103" priority="399" stopIfTrue="1">
      <formula>AA433=0</formula>
    </cfRule>
  </conditionalFormatting>
  <conditionalFormatting sqref="AB437:AB440">
    <cfRule type="expression" dxfId="102" priority="348" stopIfTrue="1">
      <formula>AA437=0</formula>
    </cfRule>
  </conditionalFormatting>
  <conditionalFormatting sqref="AB445:AB447">
    <cfRule type="expression" dxfId="101" priority="345" stopIfTrue="1">
      <formula>AA445=0</formula>
    </cfRule>
  </conditionalFormatting>
  <conditionalFormatting sqref="AB449">
    <cfRule type="expression" dxfId="100" priority="77" stopIfTrue="1">
      <formula>AA449=0</formula>
    </cfRule>
    <cfRule type="expression" dxfId="99" priority="76" stopIfTrue="1">
      <formula>SUM(AA450:AA450)&gt;0</formula>
    </cfRule>
  </conditionalFormatting>
  <conditionalFormatting sqref="AB450">
    <cfRule type="expression" dxfId="98" priority="79" stopIfTrue="1">
      <formula>AA450=0</formula>
    </cfRule>
    <cfRule type="expression" dxfId="97" priority="78" stopIfTrue="1">
      <formula>SUM(AA449)&gt;0</formula>
    </cfRule>
  </conditionalFormatting>
  <conditionalFormatting sqref="AB451">
    <cfRule type="expression" dxfId="96" priority="67" stopIfTrue="1">
      <formula>AA451=0</formula>
    </cfRule>
  </conditionalFormatting>
  <conditionalFormatting sqref="AB456:AB462">
    <cfRule type="expression" dxfId="95" priority="341" stopIfTrue="1">
      <formula>AA456=0</formula>
    </cfRule>
  </conditionalFormatting>
  <conditionalFormatting sqref="AB464">
    <cfRule type="expression" dxfId="94" priority="363" stopIfTrue="1">
      <formula>SUM(AA465:AA466)&gt;0</formula>
    </cfRule>
    <cfRule type="expression" dxfId="93" priority="380" stopIfTrue="1">
      <formula>AA464=0</formula>
    </cfRule>
  </conditionalFormatting>
  <conditionalFormatting sqref="AB465">
    <cfRule type="expression" dxfId="92" priority="362" stopIfTrue="1">
      <formula>AA465=0</formula>
    </cfRule>
    <cfRule type="expression" dxfId="91" priority="361" stopIfTrue="1">
      <formula>SUM(AA464,AA466)&gt;0</formula>
    </cfRule>
  </conditionalFormatting>
  <conditionalFormatting sqref="AB466">
    <cfRule type="expression" dxfId="90" priority="360" stopIfTrue="1">
      <formula>AA466=0</formula>
    </cfRule>
    <cfRule type="expression" dxfId="89" priority="359" stopIfTrue="1">
      <formula>SUM(AA464:AA465)&gt;0</formula>
    </cfRule>
  </conditionalFormatting>
  <conditionalFormatting sqref="AB499">
    <cfRule type="expression" dxfId="88" priority="1269" stopIfTrue="1">
      <formula>SUM($AA$500:$AA$500)&gt;0</formula>
    </cfRule>
    <cfRule type="expression" dxfId="87" priority="1270" stopIfTrue="1">
      <formula>AA499=0</formula>
    </cfRule>
  </conditionalFormatting>
  <conditionalFormatting sqref="AB500">
    <cfRule type="expression" dxfId="86" priority="1267" stopIfTrue="1">
      <formula>SUM($AA$499:$AA$499)&gt;0</formula>
    </cfRule>
    <cfRule type="expression" dxfId="85" priority="1268" stopIfTrue="1">
      <formula>AA500=0</formula>
    </cfRule>
  </conditionalFormatting>
  <conditionalFormatting sqref="AB514">
    <cfRule type="expression" dxfId="84" priority="1327" stopIfTrue="1">
      <formula>AA514=0</formula>
    </cfRule>
    <cfRule type="expression" dxfId="83" priority="1326" stopIfTrue="1">
      <formula>SUM(AA518:AA520)&gt;0</formula>
    </cfRule>
  </conditionalFormatting>
  <conditionalFormatting sqref="AB515">
    <cfRule type="expression" dxfId="82" priority="1280" stopIfTrue="1">
      <formula>SUM(AA518:AA520)&gt;0</formula>
    </cfRule>
    <cfRule type="expression" dxfId="81" priority="1281" stopIfTrue="1">
      <formula>AA515=0</formula>
    </cfRule>
  </conditionalFormatting>
  <conditionalFormatting sqref="AB516">
    <cfRule type="expression" dxfId="80" priority="1282" stopIfTrue="1">
      <formula>SUM(AA518:AA520)&gt;0</formula>
    </cfRule>
    <cfRule type="expression" dxfId="79" priority="1283" stopIfTrue="1">
      <formula>AA516=0</formula>
    </cfRule>
  </conditionalFormatting>
  <conditionalFormatting sqref="AB518">
    <cfRule type="expression" dxfId="78" priority="1284" stopIfTrue="1">
      <formula>SUM(AA514:AA516)&gt;0</formula>
    </cfRule>
    <cfRule type="expression" dxfId="77" priority="1285" stopIfTrue="1">
      <formula>AA518=0</formula>
    </cfRule>
  </conditionalFormatting>
  <conditionalFormatting sqref="AB519">
    <cfRule type="expression" dxfId="76" priority="1287" stopIfTrue="1">
      <formula>AA519=0</formula>
    </cfRule>
    <cfRule type="expression" dxfId="75" priority="1286" stopIfTrue="1">
      <formula>SUM(AA514:AA516)&gt;0</formula>
    </cfRule>
  </conditionalFormatting>
  <conditionalFormatting sqref="AB520">
    <cfRule type="expression" dxfId="74" priority="1289" stopIfTrue="1">
      <formula>AA520=0</formula>
    </cfRule>
    <cfRule type="expression" dxfId="73" priority="1288" stopIfTrue="1">
      <formula>SUM(AA514:AA516)&gt;0</formula>
    </cfRule>
  </conditionalFormatting>
  <conditionalFormatting sqref="AB529">
    <cfRule type="expression" dxfId="72" priority="1271" stopIfTrue="1">
      <formula>SUM($AA$531:$AA$533)&gt;0</formula>
    </cfRule>
    <cfRule type="expression" dxfId="71" priority="1272" stopIfTrue="1">
      <formula>AA529=0</formula>
    </cfRule>
  </conditionalFormatting>
  <conditionalFormatting sqref="AB531:AB533">
    <cfRule type="expression" dxfId="70" priority="1273" stopIfTrue="1">
      <formula>SUM($AA$529:$AA$529)&gt;0</formula>
    </cfRule>
    <cfRule type="expression" dxfId="69" priority="1274" stopIfTrue="1">
      <formula>AA531=0</formula>
    </cfRule>
  </conditionalFormatting>
  <conditionalFormatting sqref="AB537:AB545">
    <cfRule type="expression" dxfId="68" priority="1016" stopIfTrue="1">
      <formula>AA537=0</formula>
    </cfRule>
  </conditionalFormatting>
  <conditionalFormatting sqref="AB549:AB556 AB117:AB120 AB6:AB16 AB33:AB36 AB45:AB52 AB86 AB145 AB150:AB154 AB179:AB183 AB187 AB221:AB222 AB353 AB401 AB405:AB409 AB471:AB476 AB480:AB487 AB491:AB498 AB504:AB509 AB521:AB524">
    <cfRule type="expression" dxfId="67" priority="1260" stopIfTrue="1">
      <formula>AA6=0</formula>
    </cfRule>
  </conditionalFormatting>
  <conditionalFormatting sqref="AB556">
    <cfRule type="expression" dxfId="66" priority="939" stopIfTrue="1">
      <formula>AA558&gt;0</formula>
    </cfRule>
  </conditionalFormatting>
  <conditionalFormatting sqref="AB557">
    <cfRule type="expression" dxfId="65" priority="926" stopIfTrue="1">
      <formula>AA558&gt;0</formula>
    </cfRule>
    <cfRule type="expression" dxfId="64" priority="927" stopIfTrue="1">
      <formula>AA557=0</formula>
    </cfRule>
  </conditionalFormatting>
  <conditionalFormatting sqref="AB558">
    <cfRule type="expression" dxfId="63" priority="928" stopIfTrue="1">
      <formula>SUM(AA556:AA557)&gt;0</formula>
    </cfRule>
  </conditionalFormatting>
  <conditionalFormatting sqref="AB558:AB564">
    <cfRule type="expression" dxfId="62" priority="929" stopIfTrue="1">
      <formula>AA558=0</formula>
    </cfRule>
  </conditionalFormatting>
  <conditionalFormatting sqref="AB568:AB572">
    <cfRule type="expression" dxfId="61" priority="892" stopIfTrue="1">
      <formula>AA568=0</formula>
    </cfRule>
  </conditionalFormatting>
  <conditionalFormatting sqref="AB577:AB579">
    <cfRule type="expression" dxfId="60" priority="153" stopIfTrue="1">
      <formula>AA577=0</formula>
    </cfRule>
  </conditionalFormatting>
  <conditionalFormatting sqref="AB581:AB582">
    <cfRule type="expression" dxfId="59" priority="144" stopIfTrue="1">
      <formula>AND(COUNTIF($D$585:$W$585,"s"),COUNTIF($D$587:$W$587,"a"))</formula>
    </cfRule>
  </conditionalFormatting>
  <conditionalFormatting sqref="AB581:AB583">
    <cfRule type="expression" dxfId="58" priority="149" stopIfTrue="1">
      <formula>AA581=0</formula>
    </cfRule>
  </conditionalFormatting>
  <conditionalFormatting sqref="AB585:AB587">
    <cfRule type="expression" dxfId="57" priority="15" stopIfTrue="1">
      <formula>AA585=0</formula>
    </cfRule>
  </conditionalFormatting>
  <conditionalFormatting sqref="AB592:AB601">
    <cfRule type="expression" dxfId="56" priority="329" stopIfTrue="1">
      <formula>AA592=0</formula>
    </cfRule>
  </conditionalFormatting>
  <conditionalFormatting sqref="AC368">
    <cfRule type="cellIs" dxfId="55" priority="41" operator="greaterThan">
      <formula>0</formula>
    </cfRule>
  </conditionalFormatting>
  <conditionalFormatting sqref="AD5:AD95 AD527:AD575">
    <cfRule type="cellIs" dxfId="54" priority="300" stopIfTrue="1" operator="equal">
      <formula>"a"</formula>
    </cfRule>
  </conditionalFormatting>
  <conditionalFormatting sqref="AD98:AD100 AD102:AD103">
    <cfRule type="cellIs" dxfId="53" priority="619" stopIfTrue="1" operator="equal">
      <formula>"a"</formula>
    </cfRule>
  </conditionalFormatting>
  <conditionalFormatting sqref="AD105:AD157">
    <cfRule type="cellIs" dxfId="52" priority="13" stopIfTrue="1" operator="equal">
      <formula>"a"</formula>
    </cfRule>
  </conditionalFormatting>
  <conditionalFormatting sqref="AD159:AD161">
    <cfRule type="cellIs" dxfId="51" priority="282" stopIfTrue="1" operator="equal">
      <formula>"a"</formula>
    </cfRule>
  </conditionalFormatting>
  <conditionalFormatting sqref="AD164 AD166 AD168">
    <cfRule type="cellIs" dxfId="50" priority="294" stopIfTrue="1" operator="equal">
      <formula>"a"</formula>
    </cfRule>
  </conditionalFormatting>
  <conditionalFormatting sqref="AD170:AD171">
    <cfRule type="cellIs" dxfId="49" priority="270" stopIfTrue="1" operator="equal">
      <formula>"a"</formula>
    </cfRule>
  </conditionalFormatting>
  <conditionalFormatting sqref="AD173:AD198">
    <cfRule type="cellIs" dxfId="48" priority="99" stopIfTrue="1" operator="equal">
      <formula>"a"</formula>
    </cfRule>
  </conditionalFormatting>
  <conditionalFormatting sqref="AD200:AD201">
    <cfRule type="cellIs" dxfId="47" priority="222" stopIfTrue="1" operator="equal">
      <formula>"a"</formula>
    </cfRule>
  </conditionalFormatting>
  <conditionalFormatting sqref="AD204">
    <cfRule type="cellIs" dxfId="46" priority="258" stopIfTrue="1" operator="equal">
      <formula>"a"</formula>
    </cfRule>
  </conditionalFormatting>
  <conditionalFormatting sqref="AD206">
    <cfRule type="cellIs" dxfId="45" priority="266" stopIfTrue="1" operator="equal">
      <formula>"a"</formula>
    </cfRule>
  </conditionalFormatting>
  <conditionalFormatting sqref="AD208:AD213">
    <cfRule type="cellIs" dxfId="44" priority="2" stopIfTrue="1" operator="equal">
      <formula>"a"</formula>
    </cfRule>
  </conditionalFormatting>
  <conditionalFormatting sqref="AD215:AD419">
    <cfRule type="cellIs" dxfId="43" priority="37" stopIfTrue="1" operator="equal">
      <formula>"a"</formula>
    </cfRule>
  </conditionalFormatting>
  <conditionalFormatting sqref="AD421:AD422">
    <cfRule type="cellIs" dxfId="42" priority="384" stopIfTrue="1" operator="equal">
      <formula>"a"</formula>
    </cfRule>
  </conditionalFormatting>
  <conditionalFormatting sqref="AD424 AD426:AD427">
    <cfRule type="cellIs" dxfId="41" priority="392" stopIfTrue="1" operator="equal">
      <formula>"a"</formula>
    </cfRule>
  </conditionalFormatting>
  <conditionalFormatting sqref="AD429:AD524">
    <cfRule type="cellIs" dxfId="40" priority="68" stopIfTrue="1" operator="equal">
      <formula>"a"</formula>
    </cfRule>
  </conditionalFormatting>
  <conditionalFormatting sqref="AD577:AD579">
    <cfRule type="cellIs" dxfId="39" priority="155" stopIfTrue="1" operator="equal">
      <formula>"a"</formula>
    </cfRule>
  </conditionalFormatting>
  <conditionalFormatting sqref="AD581:AD583">
    <cfRule type="cellIs" dxfId="38" priority="150" stopIfTrue="1" operator="equal">
      <formula>"a"</formula>
    </cfRule>
  </conditionalFormatting>
  <conditionalFormatting sqref="AD585:AD603">
    <cfRule type="cellIs" dxfId="37" priority="16" stopIfTrue="1" operator="equal">
      <formula>"a"</formula>
    </cfRule>
  </conditionalFormatting>
  <printOptions horizontalCentered="1"/>
  <pageMargins left="0.35433070866141736" right="0.35433070866141736" top="0.15748031496062992" bottom="0.23622047244094491" header="7.874015748031496E-2" footer="0.15748031496062992"/>
  <pageSetup paperSize="9" scale="40" orientation="landscape" r:id="rId1"/>
  <headerFooter alignWithMargins="0">
    <oddFooter>&amp;L&amp;11CKL LNG / VERSION 2025 / 1.0&amp;C&amp;11LMC-07&amp;R&amp;11&amp;P of  &amp;N</oddFooter>
  </headerFooter>
  <rowBreaks count="30" manualBreakCount="30">
    <brk id="23" max="27" man="1"/>
    <brk id="43" max="27" man="1"/>
    <brk id="68" max="27" man="1"/>
    <brk id="88" max="27" man="1"/>
    <brk id="107" max="27" man="1"/>
    <brk id="122" max="27" man="1"/>
    <brk id="147" max="27" man="1"/>
    <brk id="156" max="27" man="1"/>
    <brk id="176" max="27" man="1"/>
    <brk id="189" max="27" man="1"/>
    <brk id="197" max="27" man="1"/>
    <brk id="224" max="27" man="1"/>
    <brk id="246" max="27" man="1"/>
    <brk id="260" max="27" man="1"/>
    <brk id="284" max="27" man="1"/>
    <brk id="309" max="27" man="1"/>
    <brk id="338" max="27" man="1"/>
    <brk id="355" max="27" man="1"/>
    <brk id="374" max="27" man="1"/>
    <brk id="387" max="27" man="1"/>
    <brk id="411" max="27" man="1"/>
    <brk id="435" max="27" man="1"/>
    <brk id="453" max="27" man="1"/>
    <brk id="468" max="27" man="1"/>
    <brk id="489" max="27" man="1"/>
    <brk id="511" max="27" man="1"/>
    <brk id="526" max="27" man="1"/>
    <brk id="547" max="27" man="1"/>
    <brk id="566" max="27" man="1"/>
    <brk id="589"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3"/>
  <dimension ref="A1:DD3113"/>
  <sheetViews>
    <sheetView zoomScale="50" zoomScaleNormal="50" zoomScaleSheetLayoutView="50" workbookViewId="0">
      <pane ySplit="3" topLeftCell="A4" activePane="bottomLeft" state="frozen"/>
      <selection pane="bottomLeft" activeCell="AB1" sqref="AB1"/>
    </sheetView>
  </sheetViews>
  <sheetFormatPr defaultColWidth="8.85546875" defaultRowHeight="18" x14ac:dyDescent="0.2"/>
  <cols>
    <col min="1" max="1" width="9.7109375" style="94" customWidth="1"/>
    <col min="2" max="2" width="14.85546875" style="46" customWidth="1"/>
    <col min="3" max="3" width="128" style="42" customWidth="1"/>
    <col min="4" max="22" width="5.7109375" style="2" customWidth="1"/>
    <col min="23" max="23" width="5.140625" style="2" customWidth="1"/>
    <col min="24" max="24" width="5.7109375" style="2" customWidth="1"/>
    <col min="25" max="25" width="8" style="2" customWidth="1"/>
    <col min="26" max="26" width="8.85546875" style="45" customWidth="1"/>
    <col min="27" max="27" width="3.28515625" style="207" hidden="1" customWidth="1"/>
    <col min="28" max="28" width="7.42578125" style="47" customWidth="1"/>
    <col min="29" max="29" width="8.85546875" style="219" customWidth="1"/>
    <col min="30" max="30" width="11" style="219" bestFit="1" customWidth="1"/>
    <col min="31" max="32" width="14.42578125" style="219" customWidth="1"/>
    <col min="33" max="75" width="8.85546875" style="219" customWidth="1"/>
    <col min="76" max="200" width="8.85546875" style="2" customWidth="1"/>
    <col min="201" max="16384" width="8.85546875" style="2"/>
  </cols>
  <sheetData>
    <row r="1" spans="1:108" customFormat="1" ht="45" customHeight="1" thickBot="1" x14ac:dyDescent="0.25">
      <c r="A1" s="266" t="str">
        <f>'Checklist - Basic Office LNG'!A1</f>
        <v xml:space="preserve">GA Code: </v>
      </c>
      <c r="B1" s="267"/>
      <c r="C1" s="266"/>
      <c r="D1" s="268" t="str">
        <f>'Checklist - Basic Office LNG'!D1</f>
        <v xml:space="preserve">Certificate Holder name:   </v>
      </c>
      <c r="E1" s="266"/>
      <c r="F1" s="266"/>
      <c r="G1" s="266"/>
      <c r="H1" s="266"/>
      <c r="I1" s="266"/>
      <c r="J1" s="266"/>
      <c r="K1" s="266"/>
      <c r="L1" s="266"/>
      <c r="M1" s="266"/>
      <c r="N1" s="266"/>
      <c r="O1" s="266"/>
      <c r="P1" s="266"/>
      <c r="Q1" s="266"/>
      <c r="R1" s="266"/>
      <c r="S1" s="266"/>
      <c r="T1" s="266"/>
      <c r="U1" s="266"/>
      <c r="V1" s="266"/>
      <c r="W1" s="266"/>
      <c r="X1" s="269"/>
      <c r="Y1" s="27"/>
      <c r="Z1" s="269" t="str">
        <f>'Checklist - Basic Office LNG'!X1</f>
        <v xml:space="preserve">Date of Office Audit:   </v>
      </c>
      <c r="AA1" s="27"/>
      <c r="AB1" s="27"/>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row>
    <row r="2" spans="1:108" ht="31.7" customHeight="1" thickBot="1" x14ac:dyDescent="0.25">
      <c r="A2" s="2"/>
      <c r="B2" s="897" t="s">
        <v>1142</v>
      </c>
      <c r="C2" s="898"/>
      <c r="D2" s="898"/>
      <c r="E2" s="898"/>
      <c r="F2" s="898"/>
      <c r="G2" s="898"/>
      <c r="H2" s="898"/>
      <c r="I2" s="898"/>
      <c r="J2" s="898"/>
      <c r="K2" s="898"/>
      <c r="L2" s="898"/>
      <c r="M2" s="898"/>
      <c r="N2" s="898"/>
      <c r="O2" s="898"/>
      <c r="P2" s="898"/>
      <c r="Q2" s="898"/>
      <c r="R2" s="898"/>
      <c r="S2" s="898"/>
      <c r="T2" s="898"/>
      <c r="U2" s="898"/>
      <c r="V2" s="898"/>
      <c r="W2" s="898"/>
      <c r="X2" s="899"/>
      <c r="Y2" s="781"/>
      <c r="Z2" s="47"/>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row>
    <row r="3" spans="1:108" ht="160.5" customHeight="1" thickBot="1" x14ac:dyDescent="0.25">
      <c r="A3" s="375"/>
      <c r="B3" s="3" t="s">
        <v>189</v>
      </c>
      <c r="C3" s="902" t="s">
        <v>198</v>
      </c>
      <c r="D3" s="903"/>
      <c r="E3" s="903"/>
      <c r="F3" s="903"/>
      <c r="G3" s="903"/>
      <c r="H3" s="903"/>
      <c r="I3" s="903"/>
      <c r="J3" s="903"/>
      <c r="K3" s="903"/>
      <c r="L3" s="903"/>
      <c r="M3" s="903"/>
      <c r="N3" s="903"/>
      <c r="O3" s="910" t="s">
        <v>136</v>
      </c>
      <c r="P3" s="911"/>
      <c r="Q3" s="912"/>
      <c r="R3" s="907" t="s">
        <v>228</v>
      </c>
      <c r="S3" s="908"/>
      <c r="T3" s="909"/>
      <c r="U3" s="905" t="s">
        <v>182</v>
      </c>
      <c r="V3" s="906"/>
      <c r="W3" s="906"/>
      <c r="X3" s="900" t="s">
        <v>176</v>
      </c>
      <c r="Y3" s="901"/>
      <c r="Z3" s="47"/>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row>
    <row r="4" spans="1:108" s="39" customFormat="1" ht="30" customHeight="1" thickBot="1" x14ac:dyDescent="0.25">
      <c r="A4" s="148"/>
      <c r="B4" s="376">
        <f>'Checklist - Ranking Office LNG'!B4</f>
        <v>1000</v>
      </c>
      <c r="C4" s="825" t="str">
        <f>'Checklist - Ranking Office LNG'!C4</f>
        <v>GENERAL</v>
      </c>
      <c r="D4" s="873"/>
      <c r="E4" s="873"/>
      <c r="F4" s="873"/>
      <c r="G4" s="873"/>
      <c r="H4" s="873"/>
      <c r="I4" s="873"/>
      <c r="J4" s="873"/>
      <c r="K4" s="873"/>
      <c r="L4" s="873"/>
      <c r="M4" s="873"/>
      <c r="N4" s="873"/>
      <c r="O4" s="873"/>
      <c r="P4" s="873"/>
      <c r="Q4" s="873"/>
      <c r="R4" s="873"/>
      <c r="S4" s="873"/>
      <c r="T4" s="873"/>
      <c r="U4" s="873"/>
      <c r="V4" s="873"/>
      <c r="W4" s="873"/>
      <c r="X4" s="873"/>
      <c r="Y4" s="874"/>
      <c r="Z4" s="207"/>
      <c r="AA4" s="207"/>
      <c r="AB4" s="207"/>
      <c r="AC4" s="221"/>
      <c r="AD4" s="221"/>
      <c r="AE4" s="221"/>
      <c r="AF4" s="221"/>
      <c r="AG4" s="221"/>
      <c r="AH4" s="221"/>
      <c r="AI4" s="221"/>
      <c r="AJ4" s="221"/>
      <c r="AK4" s="221"/>
      <c r="AL4" s="221"/>
      <c r="AM4" s="221"/>
      <c r="AN4" s="221"/>
      <c r="AO4" s="221"/>
      <c r="AP4" s="221"/>
      <c r="AQ4" s="221"/>
      <c r="AR4" s="221"/>
      <c r="AS4" s="221"/>
      <c r="AT4" s="221"/>
      <c r="AU4" s="221"/>
      <c r="AV4" s="221"/>
      <c r="AW4" s="221"/>
      <c r="AX4" s="221"/>
      <c r="AY4" s="221"/>
      <c r="AZ4" s="221"/>
      <c r="BA4" s="221"/>
      <c r="BB4" s="221"/>
      <c r="BC4" s="221"/>
      <c r="BD4" s="221"/>
      <c r="BE4" s="221"/>
      <c r="BF4" s="221"/>
      <c r="BG4" s="221"/>
      <c r="BH4" s="221"/>
      <c r="BI4" s="221"/>
      <c r="BJ4" s="221"/>
      <c r="BK4" s="221"/>
      <c r="BL4" s="221"/>
      <c r="BM4" s="221"/>
      <c r="BN4" s="221"/>
      <c r="BO4" s="221"/>
      <c r="BP4" s="221"/>
      <c r="BQ4" s="221"/>
      <c r="BR4" s="221"/>
      <c r="BS4" s="221"/>
      <c r="BT4" s="221"/>
      <c r="BU4" s="221"/>
      <c r="BV4" s="221"/>
      <c r="BW4" s="221"/>
      <c r="BX4" s="221"/>
      <c r="BY4" s="221"/>
      <c r="BZ4" s="221"/>
      <c r="CA4" s="221"/>
      <c r="CB4" s="221"/>
      <c r="CC4" s="221"/>
      <c r="CD4" s="221"/>
      <c r="CE4" s="221"/>
      <c r="CF4" s="221"/>
      <c r="CG4" s="207"/>
      <c r="CH4" s="207"/>
      <c r="CI4" s="207"/>
      <c r="CJ4" s="207"/>
      <c r="CK4" s="207"/>
    </row>
    <row r="5" spans="1:108" s="39" customFormat="1" ht="27.95" customHeight="1" x14ac:dyDescent="0.2">
      <c r="A5" s="148"/>
      <c r="B5" s="377" t="str">
        <f>'Checklist - Ranking Office LNG'!B5</f>
        <v>1200</v>
      </c>
      <c r="C5" s="717" t="str">
        <f>'Checklist - Ranking Office LNG'!C5</f>
        <v>Enclosed Space Entry &amp; Hot Work</v>
      </c>
      <c r="D5" s="847"/>
      <c r="E5" s="847"/>
      <c r="F5" s="847"/>
      <c r="G5" s="847"/>
      <c r="H5" s="847"/>
      <c r="I5" s="847"/>
      <c r="J5" s="847"/>
      <c r="K5" s="847"/>
      <c r="L5" s="847"/>
      <c r="M5" s="847"/>
      <c r="N5" s="848"/>
      <c r="O5" s="849">
        <f>'Checklist - Ranking Office LNG'!Y17</f>
        <v>0</v>
      </c>
      <c r="P5" s="850"/>
      <c r="Q5" s="851"/>
      <c r="R5" s="852">
        <f>'Checklist - Ranking Office LNG'!Z17</f>
        <v>110</v>
      </c>
      <c r="S5" s="853"/>
      <c r="T5" s="854"/>
      <c r="U5" s="855">
        <f>'Checklist - Ranking Office LNG'!F18</f>
        <v>110</v>
      </c>
      <c r="V5" s="856"/>
      <c r="W5" s="904"/>
      <c r="X5" s="857"/>
      <c r="Y5" s="784"/>
      <c r="Z5" s="207"/>
      <c r="AA5" s="207"/>
      <c r="AB5" s="207"/>
      <c r="AC5" s="224"/>
      <c r="AD5" s="221"/>
      <c r="AE5" s="221"/>
      <c r="AF5" s="221"/>
      <c r="AG5" s="221"/>
      <c r="AH5" s="221"/>
      <c r="AI5" s="221"/>
      <c r="AJ5" s="221"/>
      <c r="AK5" s="221"/>
      <c r="AL5" s="221"/>
      <c r="AM5" s="221"/>
      <c r="AN5" s="221"/>
      <c r="AO5" s="221"/>
      <c r="AP5" s="221"/>
      <c r="AQ5" s="221"/>
      <c r="AR5" s="221"/>
      <c r="AS5" s="221"/>
      <c r="AT5" s="221"/>
      <c r="AU5" s="221"/>
      <c r="AV5" s="221"/>
      <c r="AW5" s="221"/>
      <c r="AX5" s="221"/>
      <c r="AY5" s="221"/>
      <c r="AZ5" s="221"/>
      <c r="BA5" s="221"/>
      <c r="BB5" s="221"/>
      <c r="BC5" s="221"/>
      <c r="BD5" s="221"/>
      <c r="BE5" s="221"/>
      <c r="BF5" s="221"/>
      <c r="BG5" s="221"/>
      <c r="BH5" s="221"/>
      <c r="BI5" s="221"/>
      <c r="BJ5" s="221"/>
      <c r="BK5" s="221"/>
      <c r="BL5" s="221"/>
      <c r="BM5" s="221"/>
      <c r="BN5" s="221"/>
      <c r="BO5" s="221"/>
      <c r="BP5" s="221"/>
      <c r="BQ5" s="221"/>
      <c r="BR5" s="221"/>
      <c r="BS5" s="221"/>
      <c r="BT5" s="221"/>
      <c r="BU5" s="221"/>
      <c r="BV5" s="221"/>
      <c r="BW5" s="221"/>
      <c r="BX5" s="207"/>
      <c r="BY5" s="207"/>
      <c r="BZ5" s="207"/>
      <c r="CA5" s="207"/>
      <c r="CB5" s="207"/>
      <c r="CC5" s="207"/>
      <c r="CD5" s="207"/>
      <c r="CE5" s="207"/>
      <c r="CF5" s="207"/>
      <c r="CG5" s="207"/>
      <c r="CH5" s="207"/>
      <c r="CI5" s="207"/>
      <c r="CJ5" s="207"/>
      <c r="CK5" s="207"/>
      <c r="CL5" s="207"/>
      <c r="CM5" s="207"/>
      <c r="CN5" s="207"/>
      <c r="CO5" s="207"/>
      <c r="CP5" s="207"/>
      <c r="CQ5" s="207"/>
      <c r="CR5" s="207"/>
      <c r="CS5" s="207"/>
      <c r="CT5" s="207"/>
      <c r="CU5" s="207"/>
      <c r="CV5" s="207"/>
      <c r="CW5" s="207"/>
      <c r="CX5" s="207"/>
      <c r="CY5" s="207"/>
      <c r="CZ5" s="207"/>
      <c r="DA5" s="207"/>
      <c r="DB5" s="207"/>
      <c r="DC5" s="207"/>
      <c r="DD5" s="207"/>
    </row>
    <row r="6" spans="1:108" s="39" customFormat="1" ht="27.95" customHeight="1" x14ac:dyDescent="0.2">
      <c r="A6" s="148"/>
      <c r="B6" s="377" t="str">
        <f>'Checklist - Ranking Office LNG'!B19</f>
        <v>1300</v>
      </c>
      <c r="C6" s="717" t="str">
        <f>'Checklist - Ranking Office LNG'!C19</f>
        <v>Compressor for the refilling of air cylinders for breathing apparatus or Alternative, Additional Green Award requirement</v>
      </c>
      <c r="D6" s="847"/>
      <c r="E6" s="847"/>
      <c r="F6" s="847"/>
      <c r="G6" s="847"/>
      <c r="H6" s="847"/>
      <c r="I6" s="847"/>
      <c r="J6" s="847"/>
      <c r="K6" s="847"/>
      <c r="L6" s="847"/>
      <c r="M6" s="847"/>
      <c r="N6" s="848"/>
      <c r="O6" s="849">
        <f>'Checklist - Ranking Office LNG'!Y22</f>
        <v>0</v>
      </c>
      <c r="P6" s="850"/>
      <c r="Q6" s="851"/>
      <c r="R6" s="852">
        <f>'Checklist - Ranking Office LNG'!Z22</f>
        <v>20</v>
      </c>
      <c r="S6" s="853"/>
      <c r="T6" s="854"/>
      <c r="U6" s="855">
        <f>'Checklist - Ranking Office LNG'!F23</f>
        <v>10</v>
      </c>
      <c r="V6" s="856"/>
      <c r="W6" s="856"/>
      <c r="X6" s="857"/>
      <c r="Y6" s="784"/>
      <c r="Z6" s="207"/>
      <c r="AA6" s="207"/>
      <c r="AB6" s="207"/>
      <c r="AC6" s="224"/>
      <c r="AD6" s="221"/>
      <c r="AE6" s="221"/>
      <c r="AF6" s="221"/>
      <c r="AG6" s="221"/>
      <c r="AH6" s="221"/>
      <c r="AI6" s="221"/>
      <c r="AJ6" s="221"/>
      <c r="AK6" s="221"/>
      <c r="AL6" s="221"/>
      <c r="AM6" s="221"/>
      <c r="AN6" s="221"/>
      <c r="AO6" s="221"/>
      <c r="AP6" s="221"/>
      <c r="AQ6" s="221"/>
      <c r="AR6" s="221"/>
      <c r="AS6" s="221"/>
      <c r="AT6" s="221"/>
      <c r="AU6" s="221"/>
      <c r="AV6" s="221"/>
      <c r="AW6" s="221"/>
      <c r="AX6" s="221"/>
      <c r="AY6" s="221"/>
      <c r="AZ6" s="221"/>
      <c r="BA6" s="221"/>
      <c r="BB6" s="221"/>
      <c r="BC6" s="221"/>
      <c r="BD6" s="221"/>
      <c r="BE6" s="221"/>
      <c r="BF6" s="221"/>
      <c r="BG6" s="221"/>
      <c r="BH6" s="221"/>
      <c r="BI6" s="221"/>
      <c r="BJ6" s="221"/>
      <c r="BK6" s="221"/>
      <c r="BL6" s="221"/>
      <c r="BM6" s="221"/>
      <c r="BN6" s="221"/>
      <c r="BO6" s="221"/>
      <c r="BP6" s="221"/>
      <c r="BQ6" s="221"/>
      <c r="BR6" s="221"/>
      <c r="BS6" s="221"/>
      <c r="BT6" s="221"/>
      <c r="BU6" s="221"/>
      <c r="BV6" s="221"/>
      <c r="BW6" s="221"/>
      <c r="BX6" s="207"/>
      <c r="BY6" s="207"/>
      <c r="BZ6" s="207"/>
      <c r="CA6" s="207"/>
      <c r="CB6" s="207"/>
      <c r="CC6" s="207"/>
      <c r="CD6" s="207"/>
      <c r="CE6" s="207"/>
      <c r="CF6" s="207"/>
      <c r="CG6" s="207"/>
      <c r="CH6" s="207"/>
      <c r="CI6" s="207"/>
      <c r="CJ6" s="207"/>
      <c r="CK6" s="207"/>
      <c r="CL6" s="207"/>
      <c r="CM6" s="207"/>
      <c r="CN6" s="207"/>
      <c r="CO6" s="207"/>
      <c r="CP6" s="207"/>
      <c r="CQ6" s="207"/>
      <c r="CR6" s="207"/>
      <c r="CS6" s="207"/>
      <c r="CT6" s="207"/>
      <c r="CU6" s="207"/>
      <c r="CV6" s="207"/>
      <c r="CW6" s="207"/>
      <c r="CX6" s="207"/>
      <c r="CY6" s="207"/>
      <c r="CZ6" s="207"/>
      <c r="DA6" s="207"/>
      <c r="DB6" s="207"/>
      <c r="DC6" s="207"/>
      <c r="DD6" s="207"/>
    </row>
    <row r="7" spans="1:108" s="39" customFormat="1" ht="27.95" customHeight="1" x14ac:dyDescent="0.2">
      <c r="A7" s="148"/>
      <c r="B7" s="377" t="str">
        <f>'Checklist - Ranking Office LNG'!B24</f>
        <v>1400</v>
      </c>
      <c r="C7" s="717" t="str">
        <f>'Checklist - Ranking Office LNG'!C24</f>
        <v>Control of drugs &amp; alcohol onboard</v>
      </c>
      <c r="D7" s="847"/>
      <c r="E7" s="847"/>
      <c r="F7" s="847"/>
      <c r="G7" s="847"/>
      <c r="H7" s="847"/>
      <c r="I7" s="847"/>
      <c r="J7" s="847"/>
      <c r="K7" s="847"/>
      <c r="L7" s="847"/>
      <c r="M7" s="847"/>
      <c r="N7" s="848"/>
      <c r="O7" s="849">
        <f>'Checklist - Ranking Office LNG'!Y30</f>
        <v>0</v>
      </c>
      <c r="P7" s="850"/>
      <c r="Q7" s="851"/>
      <c r="R7" s="852">
        <f>'Checklist - Ranking Office LNG'!Z30</f>
        <v>45</v>
      </c>
      <c r="S7" s="853"/>
      <c r="T7" s="854"/>
      <c r="U7" s="855">
        <f>'Checklist - Ranking Office LNG'!F31</f>
        <v>20</v>
      </c>
      <c r="V7" s="856"/>
      <c r="W7" s="856"/>
      <c r="X7" s="857"/>
      <c r="Y7" s="784"/>
      <c r="Z7" s="207"/>
      <c r="AA7" s="207"/>
      <c r="AB7" s="207"/>
      <c r="AC7" s="224"/>
      <c r="AD7" s="221"/>
      <c r="AE7" s="221"/>
      <c r="AF7" s="221"/>
      <c r="AG7" s="221"/>
      <c r="AH7" s="221"/>
      <c r="AI7" s="221"/>
      <c r="AJ7" s="221"/>
      <c r="AK7" s="221"/>
      <c r="AL7" s="221"/>
      <c r="AM7" s="221"/>
      <c r="AN7" s="221"/>
      <c r="AO7" s="221"/>
      <c r="AP7" s="221"/>
      <c r="AQ7" s="221"/>
      <c r="AR7" s="221"/>
      <c r="AS7" s="221"/>
      <c r="AT7" s="221"/>
      <c r="AU7" s="221"/>
      <c r="AV7" s="221"/>
      <c r="AW7" s="221"/>
      <c r="AX7" s="221"/>
      <c r="AY7" s="221"/>
      <c r="AZ7" s="221"/>
      <c r="BA7" s="221"/>
      <c r="BB7" s="221"/>
      <c r="BC7" s="221"/>
      <c r="BD7" s="221"/>
      <c r="BE7" s="221"/>
      <c r="BF7" s="221"/>
      <c r="BG7" s="221"/>
      <c r="BH7" s="221"/>
      <c r="BI7" s="221"/>
      <c r="BJ7" s="221"/>
      <c r="BK7" s="221"/>
      <c r="BL7" s="221"/>
      <c r="BM7" s="221"/>
      <c r="BN7" s="221"/>
      <c r="BO7" s="221"/>
      <c r="BP7" s="221"/>
      <c r="BQ7" s="221"/>
      <c r="BR7" s="221"/>
      <c r="BS7" s="221"/>
      <c r="BT7" s="221"/>
      <c r="BU7" s="221"/>
      <c r="BV7" s="221"/>
      <c r="BW7" s="221"/>
      <c r="BX7" s="207"/>
      <c r="BY7" s="207"/>
      <c r="BZ7" s="207"/>
      <c r="CA7" s="207"/>
      <c r="CB7" s="207"/>
      <c r="CC7" s="207"/>
      <c r="CD7" s="207"/>
      <c r="CE7" s="207"/>
      <c r="CF7" s="207"/>
      <c r="CG7" s="207"/>
      <c r="CH7" s="207"/>
      <c r="CI7" s="207"/>
      <c r="CJ7" s="207"/>
      <c r="CK7" s="207"/>
      <c r="CL7" s="207"/>
      <c r="CM7" s="207"/>
      <c r="CN7" s="207"/>
      <c r="CO7" s="207"/>
      <c r="CP7" s="207"/>
      <c r="CQ7" s="207"/>
      <c r="CR7" s="207"/>
      <c r="CS7" s="207"/>
      <c r="CT7" s="207"/>
      <c r="CU7" s="207"/>
      <c r="CV7" s="207"/>
      <c r="CW7" s="207"/>
      <c r="CX7" s="207"/>
      <c r="CY7" s="207"/>
      <c r="CZ7" s="207"/>
      <c r="DA7" s="207"/>
      <c r="DB7" s="207"/>
      <c r="DC7" s="207"/>
      <c r="DD7" s="207"/>
    </row>
    <row r="8" spans="1:108" s="39" customFormat="1" ht="27.95" customHeight="1" x14ac:dyDescent="0.2">
      <c r="A8" s="148"/>
      <c r="B8" s="377" t="str">
        <f>'Checklist - Ranking Office LNG'!B32</f>
        <v>1500</v>
      </c>
      <c r="C8" s="717" t="str">
        <f>'Checklist - Ranking Office LNG'!C32</f>
        <v>Emergency Response System</v>
      </c>
      <c r="D8" s="847"/>
      <c r="E8" s="847"/>
      <c r="F8" s="847"/>
      <c r="G8" s="847"/>
      <c r="H8" s="847"/>
      <c r="I8" s="847"/>
      <c r="J8" s="847"/>
      <c r="K8" s="847"/>
      <c r="L8" s="847"/>
      <c r="M8" s="847"/>
      <c r="N8" s="848"/>
      <c r="O8" s="849">
        <f>'Checklist - Ranking Office LNG'!Y37</f>
        <v>0</v>
      </c>
      <c r="P8" s="850"/>
      <c r="Q8" s="851"/>
      <c r="R8" s="852">
        <f>'Checklist - Ranking Office LNG'!Z37</f>
        <v>45</v>
      </c>
      <c r="S8" s="853"/>
      <c r="T8" s="854"/>
      <c r="U8" s="855">
        <f>'Checklist - Ranking Office LNG'!F38</f>
        <v>25</v>
      </c>
      <c r="V8" s="856"/>
      <c r="W8" s="856"/>
      <c r="X8" s="857"/>
      <c r="Y8" s="784"/>
      <c r="Z8" s="207"/>
      <c r="AA8" s="207"/>
      <c r="AB8" s="207"/>
      <c r="AC8" s="224"/>
      <c r="AD8" s="221"/>
      <c r="AE8" s="221"/>
      <c r="AF8" s="221"/>
      <c r="AG8" s="221"/>
      <c r="AH8" s="221"/>
      <c r="AI8" s="221"/>
      <c r="AJ8" s="221"/>
      <c r="AK8" s="221"/>
      <c r="AL8" s="221"/>
      <c r="AM8" s="221"/>
      <c r="AN8" s="221"/>
      <c r="AO8" s="221"/>
      <c r="AP8" s="221"/>
      <c r="AQ8" s="221"/>
      <c r="AR8" s="221"/>
      <c r="AS8" s="221"/>
      <c r="AT8" s="221"/>
      <c r="AU8" s="221"/>
      <c r="AV8" s="221"/>
      <c r="AW8" s="221"/>
      <c r="AX8" s="221"/>
      <c r="AY8" s="221"/>
      <c r="AZ8" s="221"/>
      <c r="BA8" s="221"/>
      <c r="BB8" s="221"/>
      <c r="BC8" s="221"/>
      <c r="BD8" s="221"/>
      <c r="BE8" s="221"/>
      <c r="BF8" s="221"/>
      <c r="BG8" s="221"/>
      <c r="BH8" s="221"/>
      <c r="BI8" s="221"/>
      <c r="BJ8" s="221"/>
      <c r="BK8" s="221"/>
      <c r="BL8" s="221"/>
      <c r="BM8" s="221"/>
      <c r="BN8" s="221"/>
      <c r="BO8" s="221"/>
      <c r="BP8" s="221"/>
      <c r="BQ8" s="221"/>
      <c r="BR8" s="221"/>
      <c r="BS8" s="221"/>
      <c r="BT8" s="221"/>
      <c r="BU8" s="221"/>
      <c r="BV8" s="221"/>
      <c r="BW8" s="221"/>
      <c r="BX8" s="207"/>
      <c r="BY8" s="207"/>
      <c r="BZ8" s="207"/>
      <c r="CA8" s="207"/>
      <c r="CB8" s="207"/>
      <c r="CC8" s="207"/>
      <c r="CD8" s="207"/>
      <c r="CE8" s="207"/>
      <c r="CF8" s="207"/>
      <c r="CG8" s="207"/>
      <c r="CH8" s="207"/>
      <c r="CI8" s="207"/>
      <c r="CJ8" s="207"/>
      <c r="CK8" s="207"/>
      <c r="CL8" s="207"/>
      <c r="CM8" s="207"/>
      <c r="CN8" s="207"/>
      <c r="CO8" s="207"/>
      <c r="CP8" s="207"/>
      <c r="CQ8" s="207"/>
      <c r="CR8" s="207"/>
      <c r="CS8" s="207"/>
      <c r="CT8" s="207"/>
      <c r="CU8" s="207"/>
      <c r="CV8" s="207"/>
      <c r="CW8" s="207"/>
      <c r="CX8" s="207"/>
      <c r="CY8" s="207"/>
      <c r="CZ8" s="207"/>
      <c r="DA8" s="207"/>
      <c r="DB8" s="207"/>
      <c r="DC8" s="207"/>
      <c r="DD8" s="207"/>
    </row>
    <row r="9" spans="1:108" s="39" customFormat="1" ht="27.95" customHeight="1" x14ac:dyDescent="0.2">
      <c r="A9" s="148"/>
      <c r="B9" s="377" t="str">
        <f>'Checklist - Ranking Office LNG'!B39</f>
        <v>1510</v>
      </c>
      <c r="C9" s="717" t="str">
        <f>'Checklist - Ranking Office LNG'!C39</f>
        <v>Emergency Oil Recovery</v>
      </c>
      <c r="D9" s="847"/>
      <c r="E9" s="847"/>
      <c r="F9" s="847"/>
      <c r="G9" s="847"/>
      <c r="H9" s="847"/>
      <c r="I9" s="847"/>
      <c r="J9" s="847"/>
      <c r="K9" s="847"/>
      <c r="L9" s="847"/>
      <c r="M9" s="847"/>
      <c r="N9" s="848"/>
      <c r="O9" s="849">
        <f>'Checklist - Ranking Office LNG'!Y42</f>
        <v>0</v>
      </c>
      <c r="P9" s="850"/>
      <c r="Q9" s="851"/>
      <c r="R9" s="852">
        <f>'Checklist - Ranking Office LNG'!Z42</f>
        <v>10</v>
      </c>
      <c r="S9" s="853"/>
      <c r="T9" s="854"/>
      <c r="U9" s="855">
        <f>'Checklist - Ranking Office LNG'!F43</f>
        <v>0</v>
      </c>
      <c r="V9" s="856"/>
      <c r="W9" s="856"/>
      <c r="X9" s="857"/>
      <c r="Y9" s="784"/>
      <c r="Z9" s="207"/>
      <c r="AA9" s="207"/>
      <c r="AB9" s="207"/>
      <c r="AC9" s="224"/>
      <c r="AD9" s="221"/>
      <c r="AE9" s="221"/>
      <c r="AF9" s="221"/>
      <c r="AG9" s="221"/>
      <c r="AH9" s="221"/>
      <c r="AI9" s="221"/>
      <c r="AJ9" s="221"/>
      <c r="AK9" s="221"/>
      <c r="AL9" s="221"/>
      <c r="AM9" s="221"/>
      <c r="AN9" s="221"/>
      <c r="AO9" s="221"/>
      <c r="AP9" s="221"/>
      <c r="AQ9" s="221"/>
      <c r="AR9" s="221"/>
      <c r="AS9" s="221"/>
      <c r="AT9" s="221"/>
      <c r="AU9" s="221"/>
      <c r="AV9" s="221"/>
      <c r="AW9" s="221"/>
      <c r="AX9" s="221"/>
      <c r="AY9" s="221"/>
      <c r="AZ9" s="221"/>
      <c r="BA9" s="221"/>
      <c r="BB9" s="221"/>
      <c r="BC9" s="221"/>
      <c r="BD9" s="221"/>
      <c r="BE9" s="221"/>
      <c r="BF9" s="221"/>
      <c r="BG9" s="221"/>
      <c r="BH9" s="221"/>
      <c r="BI9" s="221"/>
      <c r="BJ9" s="221"/>
      <c r="BK9" s="221"/>
      <c r="BL9" s="221"/>
      <c r="BM9" s="221"/>
      <c r="BN9" s="221"/>
      <c r="BO9" s="221"/>
      <c r="BP9" s="221"/>
      <c r="BQ9" s="221"/>
      <c r="BR9" s="221"/>
      <c r="BS9" s="221"/>
      <c r="BT9" s="221"/>
      <c r="BU9" s="221"/>
      <c r="BV9" s="221"/>
      <c r="BW9" s="221"/>
      <c r="BX9" s="207"/>
      <c r="BY9" s="207"/>
      <c r="BZ9" s="207"/>
      <c r="CA9" s="207"/>
      <c r="CB9" s="207"/>
      <c r="CC9" s="207"/>
      <c r="CD9" s="207"/>
      <c r="CE9" s="207"/>
      <c r="CF9" s="207"/>
      <c r="CG9" s="207"/>
      <c r="CH9" s="207"/>
      <c r="CI9" s="207"/>
      <c r="CJ9" s="207"/>
      <c r="CK9" s="207"/>
      <c r="CL9" s="207"/>
      <c r="CM9" s="207"/>
      <c r="CN9" s="207"/>
      <c r="CO9" s="207"/>
      <c r="CP9" s="207"/>
      <c r="CQ9" s="207"/>
      <c r="CR9" s="207"/>
      <c r="CS9" s="207"/>
      <c r="CT9" s="207"/>
      <c r="CU9" s="207"/>
      <c r="CV9" s="207"/>
      <c r="CW9" s="207"/>
      <c r="CX9" s="207"/>
      <c r="CY9" s="207"/>
      <c r="CZ9" s="207"/>
      <c r="DA9" s="207"/>
      <c r="DB9" s="207"/>
      <c r="DC9" s="207"/>
      <c r="DD9" s="207"/>
    </row>
    <row r="10" spans="1:108" s="39" customFormat="1" ht="27.95" customHeight="1" x14ac:dyDescent="0.2">
      <c r="A10" s="148"/>
      <c r="B10" s="416" t="str">
        <f>'Checklist - Ranking Office LNG'!B44</f>
        <v>1600</v>
      </c>
      <c r="C10" s="717" t="str">
        <f>'Checklist - Ranking Office LNG'!C44</f>
        <v>Computer Systems, Networks, Data Security and Training. GA requirement</v>
      </c>
      <c r="D10" s="847"/>
      <c r="E10" s="847"/>
      <c r="F10" s="847"/>
      <c r="G10" s="847"/>
      <c r="H10" s="847"/>
      <c r="I10" s="847"/>
      <c r="J10" s="847"/>
      <c r="K10" s="847"/>
      <c r="L10" s="847"/>
      <c r="M10" s="847"/>
      <c r="N10" s="848"/>
      <c r="O10" s="849">
        <f>'Checklist - Ranking Office LNG'!Y53</f>
        <v>0</v>
      </c>
      <c r="P10" s="850"/>
      <c r="Q10" s="851"/>
      <c r="R10" s="852">
        <f>'Checklist - Ranking Office LNG'!Z53</f>
        <v>65</v>
      </c>
      <c r="S10" s="853"/>
      <c r="T10" s="854"/>
      <c r="U10" s="855">
        <f>'Checklist - Ranking Office LNG'!F54</f>
        <v>40</v>
      </c>
      <c r="V10" s="856"/>
      <c r="W10" s="856"/>
      <c r="X10" s="857"/>
      <c r="Y10" s="784"/>
      <c r="Z10" s="207"/>
      <c r="AA10" s="207"/>
      <c r="AB10" s="207"/>
      <c r="AC10" s="224"/>
      <c r="AD10" s="221"/>
      <c r="AE10" s="221"/>
      <c r="AF10" s="221"/>
      <c r="AG10" s="221"/>
      <c r="AH10" s="221"/>
      <c r="AI10" s="221"/>
      <c r="AJ10" s="221"/>
      <c r="AK10" s="221"/>
      <c r="AL10" s="221"/>
      <c r="AM10" s="221"/>
      <c r="AN10" s="221"/>
      <c r="AO10" s="221"/>
      <c r="AP10" s="221"/>
      <c r="AQ10" s="221"/>
      <c r="AR10" s="221"/>
      <c r="AS10" s="221"/>
      <c r="AT10" s="221"/>
      <c r="AU10" s="221"/>
      <c r="AV10" s="221"/>
      <c r="AW10" s="221"/>
      <c r="AX10" s="221"/>
      <c r="AY10" s="221"/>
      <c r="AZ10" s="221"/>
      <c r="BA10" s="221"/>
      <c r="BB10" s="221"/>
      <c r="BC10" s="221"/>
      <c r="BD10" s="221"/>
      <c r="BE10" s="221"/>
      <c r="BF10" s="221"/>
      <c r="BG10" s="221"/>
      <c r="BH10" s="221"/>
      <c r="BI10" s="221"/>
      <c r="BJ10" s="221"/>
      <c r="BK10" s="221"/>
      <c r="BL10" s="221"/>
      <c r="BM10" s="221"/>
      <c r="BN10" s="221"/>
      <c r="BO10" s="221"/>
      <c r="BP10" s="221"/>
      <c r="BQ10" s="221"/>
      <c r="BR10" s="221"/>
      <c r="BS10" s="221"/>
      <c r="BT10" s="221"/>
      <c r="BU10" s="221"/>
      <c r="BV10" s="221"/>
      <c r="BW10" s="221"/>
      <c r="BX10" s="207"/>
      <c r="BY10" s="207"/>
      <c r="BZ10" s="207"/>
      <c r="CA10" s="207"/>
      <c r="CB10" s="207"/>
      <c r="CC10" s="207"/>
      <c r="CD10" s="207"/>
      <c r="CE10" s="207"/>
      <c r="CF10" s="207"/>
      <c r="CG10" s="207"/>
      <c r="CH10" s="207"/>
      <c r="CI10" s="207"/>
      <c r="CJ10" s="207"/>
      <c r="CK10" s="207"/>
      <c r="CL10" s="207"/>
      <c r="CM10" s="207"/>
      <c r="CN10" s="207"/>
      <c r="CO10" s="207"/>
      <c r="CP10" s="207"/>
      <c r="CQ10" s="207"/>
      <c r="CR10" s="207"/>
      <c r="CS10" s="207"/>
      <c r="CT10" s="207"/>
      <c r="CU10" s="207"/>
      <c r="CV10" s="207"/>
      <c r="CW10" s="207"/>
      <c r="CX10" s="207"/>
      <c r="CY10" s="207"/>
      <c r="CZ10" s="207"/>
      <c r="DA10" s="207"/>
      <c r="DB10" s="207"/>
      <c r="DC10" s="207"/>
      <c r="DD10" s="207"/>
    </row>
    <row r="11" spans="1:108" s="39" customFormat="1" ht="27.95" customHeight="1" x14ac:dyDescent="0.2">
      <c r="A11" s="148"/>
      <c r="B11" s="377" t="str">
        <f>'Checklist - Ranking Office LNG'!B55</f>
        <v>1610</v>
      </c>
      <c r="C11" s="717" t="str">
        <f>'Checklist - Ranking Office LNG'!C55</f>
        <v>Cyber Risk Management</v>
      </c>
      <c r="D11" s="847"/>
      <c r="E11" s="847"/>
      <c r="F11" s="847"/>
      <c r="G11" s="847"/>
      <c r="H11" s="847"/>
      <c r="I11" s="847"/>
      <c r="J11" s="847"/>
      <c r="K11" s="847"/>
      <c r="L11" s="847"/>
      <c r="M11" s="847"/>
      <c r="N11" s="848"/>
      <c r="O11" s="849">
        <f>'Checklist - Ranking Office LNG'!Y67</f>
        <v>0</v>
      </c>
      <c r="P11" s="850"/>
      <c r="Q11" s="851"/>
      <c r="R11" s="852">
        <f>'Checklist - Ranking Office LNG'!Z67</f>
        <v>75</v>
      </c>
      <c r="S11" s="853"/>
      <c r="T11" s="854"/>
      <c r="U11" s="855">
        <f>'Checklist - Ranking Office LNG'!F68</f>
        <v>35</v>
      </c>
      <c r="V11" s="856"/>
      <c r="W11" s="856"/>
      <c r="X11" s="857"/>
      <c r="Y11" s="784"/>
      <c r="Z11" s="207"/>
      <c r="AA11" s="207"/>
      <c r="AB11" s="207"/>
      <c r="AC11" s="224"/>
      <c r="AD11" s="221"/>
      <c r="AE11" s="221"/>
      <c r="AF11" s="221"/>
      <c r="AG11" s="221"/>
      <c r="AH11" s="221"/>
      <c r="AI11" s="221"/>
      <c r="AJ11" s="221"/>
      <c r="AK11" s="221"/>
      <c r="AL11" s="221"/>
      <c r="AM11" s="221"/>
      <c r="AN11" s="221"/>
      <c r="AO11" s="221"/>
      <c r="AP11" s="221"/>
      <c r="AQ11" s="221"/>
      <c r="AR11" s="221"/>
      <c r="AS11" s="221"/>
      <c r="AT11" s="221"/>
      <c r="AU11" s="221"/>
      <c r="AV11" s="221"/>
      <c r="AW11" s="221"/>
      <c r="AX11" s="221"/>
      <c r="AY11" s="221"/>
      <c r="AZ11" s="221"/>
      <c r="BA11" s="221"/>
      <c r="BB11" s="221"/>
      <c r="BC11" s="221"/>
      <c r="BD11" s="221"/>
      <c r="BE11" s="221"/>
      <c r="BF11" s="221"/>
      <c r="BG11" s="221"/>
      <c r="BH11" s="221"/>
      <c r="BI11" s="221"/>
      <c r="BJ11" s="221"/>
      <c r="BK11" s="221"/>
      <c r="BL11" s="221"/>
      <c r="BM11" s="221"/>
      <c r="BN11" s="221"/>
      <c r="BO11" s="221"/>
      <c r="BP11" s="221"/>
      <c r="BQ11" s="221"/>
      <c r="BR11" s="221"/>
      <c r="BS11" s="221"/>
      <c r="BT11" s="221"/>
      <c r="BU11" s="221"/>
      <c r="BV11" s="221"/>
      <c r="BW11" s="221"/>
      <c r="BX11" s="207"/>
      <c r="BY11" s="207"/>
      <c r="BZ11" s="207"/>
      <c r="CA11" s="207"/>
      <c r="CB11" s="207"/>
      <c r="CC11" s="207"/>
      <c r="CD11" s="207"/>
      <c r="CE11" s="207"/>
      <c r="CF11" s="207"/>
      <c r="CG11" s="207"/>
      <c r="CH11" s="207"/>
      <c r="CI11" s="207"/>
      <c r="CJ11" s="207"/>
      <c r="CK11" s="207"/>
      <c r="CL11" s="207"/>
      <c r="CM11" s="207"/>
      <c r="CN11" s="207"/>
      <c r="CO11" s="207"/>
      <c r="CP11" s="207"/>
      <c r="CQ11" s="207"/>
      <c r="CR11" s="207"/>
      <c r="CS11" s="207"/>
      <c r="CT11" s="207"/>
      <c r="CU11" s="207"/>
      <c r="CV11" s="207"/>
      <c r="CW11" s="207"/>
      <c r="CX11" s="207"/>
      <c r="CY11" s="207"/>
      <c r="CZ11" s="207"/>
      <c r="DA11" s="207"/>
      <c r="DB11" s="207"/>
      <c r="DC11" s="207"/>
      <c r="DD11" s="207"/>
    </row>
    <row r="12" spans="1:108" s="39" customFormat="1" ht="27.95" customHeight="1" x14ac:dyDescent="0.2">
      <c r="A12" s="148"/>
      <c r="B12" s="416" t="str">
        <f>'Checklist - Ranking Office LNG'!B69</f>
        <v>1700</v>
      </c>
      <c r="C12" s="717" t="str">
        <f>'Checklist - Ranking Office LNG'!C69</f>
        <v>Noise and Vibration Management</v>
      </c>
      <c r="D12" s="847"/>
      <c r="E12" s="847"/>
      <c r="F12" s="847"/>
      <c r="G12" s="847"/>
      <c r="H12" s="847"/>
      <c r="I12" s="847"/>
      <c r="J12" s="847"/>
      <c r="K12" s="847"/>
      <c r="L12" s="847"/>
      <c r="M12" s="847"/>
      <c r="N12" s="848"/>
      <c r="O12" s="849">
        <f>'Checklist - Ranking Office LNG'!Y80</f>
        <v>0</v>
      </c>
      <c r="P12" s="850"/>
      <c r="Q12" s="851"/>
      <c r="R12" s="852">
        <f>'Checklist - Ranking Office LNG'!Z80</f>
        <v>65</v>
      </c>
      <c r="S12" s="853"/>
      <c r="T12" s="854"/>
      <c r="U12" s="855">
        <f>'Checklist - Ranking Office LNG'!F81</f>
        <v>25</v>
      </c>
      <c r="V12" s="856"/>
      <c r="W12" s="856"/>
      <c r="X12" s="857"/>
      <c r="Y12" s="784"/>
      <c r="Z12" s="207"/>
      <c r="AA12" s="207"/>
      <c r="AB12" s="207"/>
      <c r="AC12" s="224"/>
      <c r="AD12" s="221"/>
      <c r="AE12" s="221"/>
      <c r="AF12" s="221"/>
      <c r="AG12" s="221"/>
      <c r="AH12" s="221"/>
      <c r="AI12" s="221"/>
      <c r="AJ12" s="221"/>
      <c r="AK12" s="221"/>
      <c r="AL12" s="221"/>
      <c r="AM12" s="221"/>
      <c r="AN12" s="221"/>
      <c r="AO12" s="221"/>
      <c r="AP12" s="221"/>
      <c r="AQ12" s="221"/>
      <c r="AR12" s="221"/>
      <c r="AS12" s="221"/>
      <c r="AT12" s="221"/>
      <c r="AU12" s="221"/>
      <c r="AV12" s="221"/>
      <c r="AW12" s="221"/>
      <c r="AX12" s="221"/>
      <c r="AY12" s="221"/>
      <c r="AZ12" s="221"/>
      <c r="BA12" s="221"/>
      <c r="BB12" s="221"/>
      <c r="BC12" s="221"/>
      <c r="BD12" s="221"/>
      <c r="BE12" s="221"/>
      <c r="BF12" s="221"/>
      <c r="BG12" s="221"/>
      <c r="BH12" s="221"/>
      <c r="BI12" s="221"/>
      <c r="BJ12" s="221"/>
      <c r="BK12" s="221"/>
      <c r="BL12" s="221"/>
      <c r="BM12" s="221"/>
      <c r="BN12" s="221"/>
      <c r="BO12" s="221"/>
      <c r="BP12" s="221"/>
      <c r="BQ12" s="221"/>
      <c r="BR12" s="221"/>
      <c r="BS12" s="221"/>
      <c r="BT12" s="221"/>
      <c r="BU12" s="221"/>
      <c r="BV12" s="221"/>
      <c r="BW12" s="221"/>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7"/>
      <c r="CV12" s="207"/>
      <c r="CW12" s="207"/>
      <c r="CX12" s="207"/>
      <c r="CY12" s="207"/>
      <c r="CZ12" s="207"/>
      <c r="DA12" s="207"/>
      <c r="DB12" s="207"/>
      <c r="DC12" s="207"/>
      <c r="DD12" s="207"/>
    </row>
    <row r="13" spans="1:108" s="39" customFormat="1" ht="27.95" customHeight="1" x14ac:dyDescent="0.2">
      <c r="A13" s="148"/>
      <c r="B13" s="416" t="str">
        <f>'Checklist - Ranking Office LNG'!B82</f>
        <v>1710</v>
      </c>
      <c r="C13" s="717" t="str">
        <f>'Checklist - Ranking Office LNG'!C82</f>
        <v>Underwater Noise and Vibration Management</v>
      </c>
      <c r="D13" s="847"/>
      <c r="E13" s="847"/>
      <c r="F13" s="847"/>
      <c r="G13" s="847"/>
      <c r="H13" s="847"/>
      <c r="I13" s="847"/>
      <c r="J13" s="847"/>
      <c r="K13" s="847"/>
      <c r="L13" s="847"/>
      <c r="M13" s="847"/>
      <c r="N13" s="848"/>
      <c r="O13" s="849">
        <f>'Checklist - Ranking Office LNG'!Y87</f>
        <v>0</v>
      </c>
      <c r="P13" s="850"/>
      <c r="Q13" s="851"/>
      <c r="R13" s="852">
        <f>'Checklist - Ranking Office LNG'!Z87</f>
        <v>25</v>
      </c>
      <c r="S13" s="853"/>
      <c r="T13" s="854"/>
      <c r="U13" s="855">
        <f>'Checklist - Ranking Office LNG'!F88</f>
        <v>0</v>
      </c>
      <c r="V13" s="856"/>
      <c r="W13" s="856"/>
      <c r="X13" s="857"/>
      <c r="Y13" s="784"/>
      <c r="Z13" s="207"/>
      <c r="AA13" s="207"/>
      <c r="AB13" s="207"/>
      <c r="AC13" s="224"/>
      <c r="AD13" s="22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221"/>
      <c r="BC13" s="221"/>
      <c r="BD13" s="221"/>
      <c r="BE13" s="221"/>
      <c r="BF13" s="221"/>
      <c r="BG13" s="221"/>
      <c r="BH13" s="221"/>
      <c r="BI13" s="221"/>
      <c r="BJ13" s="221"/>
      <c r="BK13" s="221"/>
      <c r="BL13" s="221"/>
      <c r="BM13" s="221"/>
      <c r="BN13" s="221"/>
      <c r="BO13" s="221"/>
      <c r="BP13" s="221"/>
      <c r="BQ13" s="221"/>
      <c r="BR13" s="221"/>
      <c r="BS13" s="221"/>
      <c r="BT13" s="221"/>
      <c r="BU13" s="221"/>
      <c r="BV13" s="221"/>
      <c r="BW13" s="221"/>
      <c r="BX13" s="207"/>
      <c r="BY13" s="207"/>
      <c r="BZ13" s="207"/>
      <c r="CA13" s="207"/>
      <c r="CB13" s="207"/>
      <c r="CC13" s="207"/>
      <c r="CD13" s="207"/>
      <c r="CE13" s="207"/>
      <c r="CF13" s="207"/>
      <c r="CG13" s="207"/>
      <c r="CH13" s="207"/>
      <c r="CI13" s="207"/>
      <c r="CJ13" s="207"/>
      <c r="CK13" s="207"/>
      <c r="CL13" s="207"/>
      <c r="CM13" s="207"/>
      <c r="CN13" s="207"/>
      <c r="CO13" s="207"/>
      <c r="CP13" s="207"/>
      <c r="CQ13" s="207"/>
      <c r="CR13" s="207"/>
      <c r="CS13" s="207"/>
      <c r="CT13" s="207"/>
      <c r="CU13" s="207"/>
      <c r="CV13" s="207"/>
      <c r="CW13" s="207"/>
      <c r="CX13" s="207"/>
      <c r="CY13" s="207"/>
      <c r="CZ13" s="207"/>
      <c r="DA13" s="207"/>
      <c r="DB13" s="207"/>
      <c r="DC13" s="207"/>
      <c r="DD13" s="207"/>
    </row>
    <row r="14" spans="1:108" s="39" customFormat="1" ht="27.95" customHeight="1" thickBot="1" x14ac:dyDescent="0.25">
      <c r="A14" s="148"/>
      <c r="B14" s="377" t="str">
        <f>'Checklist - Ranking Office LNG'!B89</f>
        <v>1800</v>
      </c>
      <c r="C14" s="717" t="str">
        <f>'Checklist - Ranking Office LNG'!C89</f>
        <v>Social Dimension / Sustainability</v>
      </c>
      <c r="D14" s="847"/>
      <c r="E14" s="847"/>
      <c r="F14" s="847"/>
      <c r="G14" s="847"/>
      <c r="H14" s="847"/>
      <c r="I14" s="847"/>
      <c r="J14" s="847"/>
      <c r="K14" s="847"/>
      <c r="L14" s="847"/>
      <c r="M14" s="847"/>
      <c r="N14" s="848"/>
      <c r="O14" s="849">
        <f>'Checklist - Ranking Office LNG'!Y106</f>
        <v>0</v>
      </c>
      <c r="P14" s="850"/>
      <c r="Q14" s="851"/>
      <c r="R14" s="852">
        <f>'Checklist - Ranking Office LNG'!Z106</f>
        <v>85</v>
      </c>
      <c r="S14" s="853"/>
      <c r="T14" s="854"/>
      <c r="U14" s="855">
        <f>'Checklist - Ranking Office LNG'!F107</f>
        <v>15</v>
      </c>
      <c r="V14" s="856"/>
      <c r="W14" s="856"/>
      <c r="X14" s="857"/>
      <c r="Y14" s="784"/>
      <c r="Z14" s="207"/>
      <c r="AA14" s="207"/>
      <c r="AB14" s="207"/>
      <c r="AC14" s="224"/>
      <c r="AD14" s="221"/>
      <c r="AE14" s="221"/>
      <c r="AF14" s="221"/>
      <c r="AG14" s="221"/>
      <c r="AH14" s="221"/>
      <c r="AI14" s="221"/>
      <c r="AJ14" s="221"/>
      <c r="AK14" s="221"/>
      <c r="AL14" s="221"/>
      <c r="AM14" s="221"/>
      <c r="AN14" s="221"/>
      <c r="AO14" s="221"/>
      <c r="AP14" s="221"/>
      <c r="AQ14" s="221"/>
      <c r="AR14" s="221"/>
      <c r="AS14" s="221"/>
      <c r="AT14" s="221"/>
      <c r="AU14" s="221"/>
      <c r="AV14" s="221"/>
      <c r="AW14" s="221"/>
      <c r="AX14" s="221"/>
      <c r="AY14" s="221"/>
      <c r="AZ14" s="221"/>
      <c r="BA14" s="221"/>
      <c r="BB14" s="221"/>
      <c r="BC14" s="221"/>
      <c r="BD14" s="221"/>
      <c r="BE14" s="221"/>
      <c r="BF14" s="221"/>
      <c r="BG14" s="221"/>
      <c r="BH14" s="221"/>
      <c r="BI14" s="221"/>
      <c r="BJ14" s="221"/>
      <c r="BK14" s="221"/>
      <c r="BL14" s="221"/>
      <c r="BM14" s="221"/>
      <c r="BN14" s="221"/>
      <c r="BO14" s="221"/>
      <c r="BP14" s="221"/>
      <c r="BQ14" s="221"/>
      <c r="BR14" s="221"/>
      <c r="BS14" s="221"/>
      <c r="BT14" s="221"/>
      <c r="BU14" s="221"/>
      <c r="BV14" s="221"/>
      <c r="BW14" s="221"/>
      <c r="BX14" s="207"/>
      <c r="BY14" s="207"/>
      <c r="BZ14" s="207"/>
      <c r="CA14" s="207"/>
      <c r="CB14" s="207"/>
      <c r="CC14" s="207"/>
      <c r="CD14" s="207"/>
      <c r="CE14" s="207"/>
      <c r="CF14" s="207"/>
      <c r="CG14" s="207"/>
      <c r="CH14" s="207"/>
      <c r="CI14" s="207"/>
      <c r="CJ14" s="207"/>
      <c r="CK14" s="207"/>
      <c r="CL14" s="207"/>
      <c r="CM14" s="207"/>
      <c r="CN14" s="207"/>
      <c r="CO14" s="207"/>
      <c r="CP14" s="207"/>
      <c r="CQ14" s="207"/>
      <c r="CR14" s="207"/>
      <c r="CS14" s="207"/>
      <c r="CT14" s="207"/>
      <c r="CU14" s="207"/>
      <c r="CV14" s="207"/>
      <c r="CW14" s="207"/>
      <c r="CX14" s="207"/>
      <c r="CY14" s="207"/>
      <c r="CZ14" s="207"/>
      <c r="DA14" s="207"/>
      <c r="DB14" s="207"/>
      <c r="DC14" s="207"/>
      <c r="DD14" s="207"/>
    </row>
    <row r="15" spans="1:108" s="39" customFormat="1" ht="30" customHeight="1" thickBot="1" x14ac:dyDescent="0.25">
      <c r="A15" s="148"/>
      <c r="B15" s="378" t="str">
        <f>'Checklist - Ranking Office LNG'!B108</f>
        <v>2000</v>
      </c>
      <c r="C15" s="825" t="str">
        <f>'Checklist - Ranking Office LNG'!C108</f>
        <v>NAVIGATION / BRIDGE OPERATIONS</v>
      </c>
      <c r="D15" s="873"/>
      <c r="E15" s="873"/>
      <c r="F15" s="873"/>
      <c r="G15" s="873"/>
      <c r="H15" s="873"/>
      <c r="I15" s="873"/>
      <c r="J15" s="873"/>
      <c r="K15" s="873"/>
      <c r="L15" s="873"/>
      <c r="M15" s="873"/>
      <c r="N15" s="873"/>
      <c r="O15" s="873"/>
      <c r="P15" s="873"/>
      <c r="Q15" s="873"/>
      <c r="R15" s="873"/>
      <c r="S15" s="873"/>
      <c r="T15" s="873"/>
      <c r="U15" s="873"/>
      <c r="V15" s="873"/>
      <c r="W15" s="873"/>
      <c r="X15" s="873"/>
      <c r="Y15" s="874"/>
      <c r="Z15" s="207"/>
      <c r="AA15" s="207"/>
      <c r="AB15" s="207"/>
      <c r="AC15" s="221"/>
      <c r="AD15" s="221"/>
      <c r="AE15" s="221"/>
      <c r="AF15" s="221"/>
      <c r="AG15" s="221"/>
      <c r="AH15" s="221"/>
      <c r="AI15" s="221"/>
      <c r="AJ15" s="221"/>
      <c r="AK15" s="221"/>
      <c r="AL15" s="221"/>
      <c r="AM15" s="221"/>
      <c r="AN15" s="221"/>
      <c r="AO15" s="221"/>
      <c r="AP15" s="221"/>
      <c r="AQ15" s="221"/>
      <c r="AR15" s="221"/>
      <c r="AS15" s="221"/>
      <c r="AT15" s="221"/>
      <c r="AU15" s="221"/>
      <c r="AV15" s="221"/>
      <c r="AW15" s="221"/>
      <c r="AX15" s="221"/>
      <c r="AY15" s="221"/>
      <c r="AZ15" s="221"/>
      <c r="BA15" s="221"/>
      <c r="BB15" s="221"/>
      <c r="BC15" s="221"/>
      <c r="BD15" s="221"/>
      <c r="BE15" s="221"/>
      <c r="BF15" s="221"/>
      <c r="BG15" s="221"/>
      <c r="BH15" s="221"/>
      <c r="BI15" s="221"/>
      <c r="BJ15" s="221"/>
      <c r="BK15" s="221"/>
      <c r="BL15" s="221"/>
      <c r="BM15" s="221"/>
      <c r="BN15" s="221"/>
      <c r="BO15" s="221"/>
      <c r="BP15" s="221"/>
      <c r="BQ15" s="221"/>
      <c r="BR15" s="221"/>
      <c r="BS15" s="221"/>
      <c r="BT15" s="221"/>
      <c r="BU15" s="221"/>
      <c r="BV15" s="221"/>
      <c r="BW15" s="221"/>
      <c r="BX15" s="221"/>
      <c r="BY15" s="221"/>
      <c r="BZ15" s="221"/>
      <c r="CA15" s="221"/>
      <c r="CB15" s="221"/>
      <c r="CC15" s="221"/>
      <c r="CD15" s="221"/>
      <c r="CE15" s="221"/>
      <c r="CF15" s="221"/>
      <c r="CG15" s="207"/>
      <c r="CH15" s="207"/>
      <c r="CI15" s="207"/>
      <c r="CJ15" s="207"/>
      <c r="CK15" s="207"/>
    </row>
    <row r="16" spans="1:108" s="39" customFormat="1" ht="27.95" customHeight="1" x14ac:dyDescent="0.2">
      <c r="A16" s="148"/>
      <c r="B16" s="377" t="str">
        <f>'Checklist - Ranking Office LNG'!B109</f>
        <v>2100</v>
      </c>
      <c r="C16" s="717" t="str">
        <f>'Checklist - Ranking Office LNG'!C109</f>
        <v>Navigation</v>
      </c>
      <c r="D16" s="847"/>
      <c r="E16" s="847"/>
      <c r="F16" s="847"/>
      <c r="G16" s="847"/>
      <c r="H16" s="847"/>
      <c r="I16" s="847"/>
      <c r="J16" s="847"/>
      <c r="K16" s="847"/>
      <c r="L16" s="847"/>
      <c r="M16" s="847"/>
      <c r="N16" s="848"/>
      <c r="O16" s="849">
        <f>'Checklist - Ranking Office LNG'!Y121</f>
        <v>0</v>
      </c>
      <c r="P16" s="850"/>
      <c r="Q16" s="851"/>
      <c r="R16" s="852">
        <f>'Checklist - Ranking Office LNG'!Z121</f>
        <v>110</v>
      </c>
      <c r="S16" s="853"/>
      <c r="T16" s="854"/>
      <c r="U16" s="855">
        <f>'Checklist - Ranking Office LNG'!F122</f>
        <v>40</v>
      </c>
      <c r="V16" s="856"/>
      <c r="W16" s="856"/>
      <c r="X16" s="857"/>
      <c r="Y16" s="784"/>
      <c r="Z16" s="207"/>
      <c r="AA16" s="207"/>
      <c r="AB16" s="207"/>
      <c r="AC16" s="224"/>
      <c r="AD16" s="221"/>
      <c r="AE16" s="221"/>
      <c r="AF16" s="221"/>
      <c r="AG16" s="221"/>
      <c r="AH16" s="221"/>
      <c r="AI16" s="221"/>
      <c r="AJ16" s="221"/>
      <c r="AK16" s="221"/>
      <c r="AL16" s="221"/>
      <c r="AM16" s="221"/>
      <c r="AN16" s="221"/>
      <c r="AO16" s="221"/>
      <c r="AP16" s="221"/>
      <c r="AQ16" s="221"/>
      <c r="AR16" s="221"/>
      <c r="AS16" s="221"/>
      <c r="AT16" s="221"/>
      <c r="AU16" s="221"/>
      <c r="AV16" s="221"/>
      <c r="AW16" s="221"/>
      <c r="AX16" s="221"/>
      <c r="AY16" s="221"/>
      <c r="AZ16" s="221"/>
      <c r="BA16" s="221"/>
      <c r="BB16" s="221"/>
      <c r="BC16" s="221"/>
      <c r="BD16" s="221"/>
      <c r="BE16" s="221"/>
      <c r="BF16" s="221"/>
      <c r="BG16" s="221"/>
      <c r="BH16" s="221"/>
      <c r="BI16" s="221"/>
      <c r="BJ16" s="221"/>
      <c r="BK16" s="221"/>
      <c r="BL16" s="221"/>
      <c r="BM16" s="221"/>
      <c r="BN16" s="221"/>
      <c r="BO16" s="221"/>
      <c r="BP16" s="221"/>
      <c r="BQ16" s="221"/>
      <c r="BR16" s="221"/>
      <c r="BS16" s="221"/>
      <c r="BT16" s="221"/>
      <c r="BU16" s="221"/>
      <c r="BV16" s="221"/>
      <c r="BW16" s="221"/>
      <c r="BX16" s="207"/>
      <c r="BY16" s="207"/>
      <c r="BZ16" s="207"/>
      <c r="CA16" s="207"/>
      <c r="CB16" s="207"/>
      <c r="CC16" s="207"/>
      <c r="CD16" s="207"/>
      <c r="CE16" s="207"/>
      <c r="CF16" s="207"/>
      <c r="CG16" s="207"/>
      <c r="CH16" s="207"/>
      <c r="CI16" s="207"/>
      <c r="CJ16" s="207"/>
      <c r="CK16" s="207"/>
      <c r="CL16" s="207"/>
      <c r="CM16" s="207"/>
      <c r="CN16" s="207"/>
      <c r="CO16" s="207"/>
      <c r="CP16" s="207"/>
      <c r="CQ16" s="207"/>
      <c r="CR16" s="207"/>
      <c r="CS16" s="207"/>
      <c r="CT16" s="207"/>
      <c r="CU16" s="207"/>
      <c r="CV16" s="207"/>
      <c r="CW16" s="207"/>
      <c r="CX16" s="207"/>
      <c r="CY16" s="207"/>
      <c r="CZ16" s="207"/>
      <c r="DA16" s="207"/>
      <c r="DB16" s="207"/>
      <c r="DC16" s="207"/>
      <c r="DD16" s="207"/>
    </row>
    <row r="17" spans="1:108" s="39" customFormat="1" ht="27.95" customHeight="1" x14ac:dyDescent="0.2">
      <c r="A17" s="148"/>
      <c r="B17" s="416" t="str">
        <f>'Checklist - Ranking Office LNG'!B123</f>
        <v>2111</v>
      </c>
      <c r="C17" s="717" t="str">
        <f>'Checklist - Ranking Office LNG'!C123</f>
        <v>Electronic chart display &amp; information systems / ECDIS</v>
      </c>
      <c r="D17" s="847"/>
      <c r="E17" s="847"/>
      <c r="F17" s="847"/>
      <c r="G17" s="847"/>
      <c r="H17" s="847"/>
      <c r="I17" s="847"/>
      <c r="J17" s="847"/>
      <c r="K17" s="847"/>
      <c r="L17" s="847"/>
      <c r="M17" s="847"/>
      <c r="N17" s="848"/>
      <c r="O17" s="849">
        <f>'Checklist - Ranking Office LNG'!Y133</f>
        <v>0</v>
      </c>
      <c r="P17" s="850"/>
      <c r="Q17" s="851"/>
      <c r="R17" s="852">
        <f>'Checklist - Ranking Office LNG'!Z133</f>
        <v>60</v>
      </c>
      <c r="S17" s="853"/>
      <c r="T17" s="854"/>
      <c r="U17" s="855">
        <f>'Checklist - Ranking Office LNG'!F134</f>
        <v>35</v>
      </c>
      <c r="V17" s="856"/>
      <c r="W17" s="856"/>
      <c r="X17" s="857"/>
      <c r="Y17" s="784"/>
      <c r="Z17" s="207"/>
      <c r="AA17" s="207"/>
      <c r="AB17" s="207"/>
      <c r="AC17" s="224"/>
      <c r="AD17" s="221"/>
      <c r="AE17" s="221"/>
      <c r="AF17" s="221"/>
      <c r="AG17" s="221"/>
      <c r="AH17" s="221"/>
      <c r="AI17" s="221"/>
      <c r="AJ17" s="221"/>
      <c r="AK17" s="221"/>
      <c r="AL17" s="221"/>
      <c r="AM17" s="221"/>
      <c r="AN17" s="221"/>
      <c r="AO17" s="221"/>
      <c r="AP17" s="221"/>
      <c r="AQ17" s="221"/>
      <c r="AR17" s="221"/>
      <c r="AS17" s="221"/>
      <c r="AT17" s="221"/>
      <c r="AU17" s="221"/>
      <c r="AV17" s="221"/>
      <c r="AW17" s="221"/>
      <c r="AX17" s="221"/>
      <c r="AY17" s="221"/>
      <c r="AZ17" s="221"/>
      <c r="BA17" s="221"/>
      <c r="BB17" s="221"/>
      <c r="BC17" s="221"/>
      <c r="BD17" s="221"/>
      <c r="BE17" s="221"/>
      <c r="BF17" s="221"/>
      <c r="BG17" s="221"/>
      <c r="BH17" s="221"/>
      <c r="BI17" s="221"/>
      <c r="BJ17" s="221"/>
      <c r="BK17" s="221"/>
      <c r="BL17" s="221"/>
      <c r="BM17" s="221"/>
      <c r="BN17" s="221"/>
      <c r="BO17" s="221"/>
      <c r="BP17" s="221"/>
      <c r="BQ17" s="221"/>
      <c r="BR17" s="221"/>
      <c r="BS17" s="221"/>
      <c r="BT17" s="221"/>
      <c r="BU17" s="221"/>
      <c r="BV17" s="221"/>
      <c r="BW17" s="221"/>
      <c r="BX17" s="207"/>
      <c r="BY17" s="207"/>
      <c r="BZ17" s="207"/>
      <c r="CA17" s="207"/>
      <c r="CB17" s="207"/>
      <c r="CC17" s="207"/>
      <c r="CD17" s="207"/>
      <c r="CE17" s="207"/>
      <c r="CF17" s="207"/>
      <c r="CG17" s="207"/>
      <c r="CH17" s="207"/>
      <c r="CI17" s="207"/>
      <c r="CJ17" s="207"/>
      <c r="CK17" s="207"/>
      <c r="CL17" s="207"/>
      <c r="CM17" s="207"/>
      <c r="CN17" s="207"/>
      <c r="CO17" s="207"/>
      <c r="CP17" s="207"/>
      <c r="CQ17" s="207"/>
      <c r="CR17" s="207"/>
      <c r="CS17" s="207"/>
      <c r="CT17" s="207"/>
      <c r="CU17" s="207"/>
      <c r="CV17" s="207"/>
      <c r="CW17" s="207"/>
      <c r="CX17" s="207"/>
      <c r="CY17" s="207"/>
      <c r="CZ17" s="207"/>
      <c r="DA17" s="207"/>
      <c r="DB17" s="207"/>
      <c r="DC17" s="207"/>
      <c r="DD17" s="207"/>
    </row>
    <row r="18" spans="1:108" s="39" customFormat="1" ht="27.95" customHeight="1" x14ac:dyDescent="0.2">
      <c r="A18" s="148"/>
      <c r="B18" s="377" t="str">
        <f>'Checklist - Ranking Office LNG'!B135</f>
        <v>2120</v>
      </c>
      <c r="C18" s="717" t="str">
        <f>'Checklist - Ranking Office LNG'!C135</f>
        <v>Environmental Requirements during the Voyage</v>
      </c>
      <c r="D18" s="847"/>
      <c r="E18" s="847"/>
      <c r="F18" s="847"/>
      <c r="G18" s="847"/>
      <c r="H18" s="847"/>
      <c r="I18" s="847"/>
      <c r="J18" s="847"/>
      <c r="K18" s="847"/>
      <c r="L18" s="847"/>
      <c r="M18" s="847"/>
      <c r="N18" s="848"/>
      <c r="O18" s="849">
        <f>'Checklist - Ranking Office LNG'!Y142</f>
        <v>0</v>
      </c>
      <c r="P18" s="850"/>
      <c r="Q18" s="851"/>
      <c r="R18" s="852">
        <f>'Checklist - Ranking Office LNG'!Z142</f>
        <v>55</v>
      </c>
      <c r="S18" s="853"/>
      <c r="T18" s="854"/>
      <c r="U18" s="855">
        <f>'Checklist - Ranking Office LNG'!F143</f>
        <v>40</v>
      </c>
      <c r="V18" s="856"/>
      <c r="W18" s="856"/>
      <c r="X18" s="857"/>
      <c r="Y18" s="784"/>
      <c r="Z18" s="207"/>
      <c r="AA18" s="207"/>
      <c r="AB18" s="207"/>
      <c r="AC18" s="224"/>
      <c r="AD18" s="221"/>
      <c r="AE18" s="221"/>
      <c r="AF18" s="221"/>
      <c r="AG18" s="221"/>
      <c r="AH18" s="221"/>
      <c r="AI18" s="221"/>
      <c r="AJ18" s="221"/>
      <c r="AK18" s="221"/>
      <c r="AL18" s="221"/>
      <c r="AM18" s="221"/>
      <c r="AN18" s="221"/>
      <c r="AO18" s="221"/>
      <c r="AP18" s="221"/>
      <c r="AQ18" s="221"/>
      <c r="AR18" s="221"/>
      <c r="AS18" s="221"/>
      <c r="AT18" s="221"/>
      <c r="AU18" s="221"/>
      <c r="AV18" s="221"/>
      <c r="AW18" s="221"/>
      <c r="AX18" s="221"/>
      <c r="AY18" s="221"/>
      <c r="AZ18" s="221"/>
      <c r="BA18" s="221"/>
      <c r="BB18" s="221"/>
      <c r="BC18" s="221"/>
      <c r="BD18" s="221"/>
      <c r="BE18" s="221"/>
      <c r="BF18" s="221"/>
      <c r="BG18" s="221"/>
      <c r="BH18" s="221"/>
      <c r="BI18" s="221"/>
      <c r="BJ18" s="221"/>
      <c r="BK18" s="221"/>
      <c r="BL18" s="221"/>
      <c r="BM18" s="221"/>
      <c r="BN18" s="221"/>
      <c r="BO18" s="221"/>
      <c r="BP18" s="221"/>
      <c r="BQ18" s="221"/>
      <c r="BR18" s="221"/>
      <c r="BS18" s="221"/>
      <c r="BT18" s="221"/>
      <c r="BU18" s="221"/>
      <c r="BV18" s="221"/>
      <c r="BW18" s="221"/>
      <c r="BX18" s="207"/>
      <c r="BY18" s="207"/>
      <c r="BZ18" s="207"/>
      <c r="CA18" s="207"/>
      <c r="CB18" s="207"/>
      <c r="CC18" s="207"/>
      <c r="CD18" s="207"/>
      <c r="CE18" s="207"/>
      <c r="CF18" s="207"/>
      <c r="CG18" s="207"/>
      <c r="CH18" s="207"/>
      <c r="CI18" s="207"/>
      <c r="CJ18" s="207"/>
      <c r="CK18" s="207"/>
      <c r="CL18" s="207"/>
      <c r="CM18" s="207"/>
      <c r="CN18" s="207"/>
      <c r="CO18" s="207"/>
      <c r="CP18" s="207"/>
      <c r="CQ18" s="207"/>
      <c r="CR18" s="207"/>
      <c r="CS18" s="207"/>
      <c r="CT18" s="207"/>
      <c r="CU18" s="207"/>
      <c r="CV18" s="207"/>
      <c r="CW18" s="207"/>
      <c r="CX18" s="207"/>
      <c r="CY18" s="207"/>
      <c r="CZ18" s="207"/>
      <c r="DA18" s="207"/>
      <c r="DB18" s="207"/>
      <c r="DC18" s="207"/>
      <c r="DD18" s="207"/>
    </row>
    <row r="19" spans="1:108" s="39" customFormat="1" ht="27.95" customHeight="1" thickBot="1" x14ac:dyDescent="0.25">
      <c r="A19" s="148"/>
      <c r="B19" s="377" t="str">
        <f>'Checklist - Ranking Office LNG'!B144</f>
        <v>2300</v>
      </c>
      <c r="C19" s="717" t="str">
        <f>'Checklist - Ranking Office LNG'!C144</f>
        <v>Mooring Operations</v>
      </c>
      <c r="D19" s="847"/>
      <c r="E19" s="847"/>
      <c r="F19" s="847"/>
      <c r="G19" s="847"/>
      <c r="H19" s="847"/>
      <c r="I19" s="847"/>
      <c r="J19" s="847"/>
      <c r="K19" s="847"/>
      <c r="L19" s="847"/>
      <c r="M19" s="847"/>
      <c r="N19" s="848"/>
      <c r="O19" s="849">
        <f>'Checklist - Ranking Office LNG'!Y146</f>
        <v>0</v>
      </c>
      <c r="P19" s="850"/>
      <c r="Q19" s="851"/>
      <c r="R19" s="852">
        <f>'Checklist - Ranking Office LNG'!Z146</f>
        <v>10</v>
      </c>
      <c r="S19" s="853"/>
      <c r="T19" s="854"/>
      <c r="U19" s="855">
        <f>'Checklist - Ranking Office LNG'!F147</f>
        <v>10</v>
      </c>
      <c r="V19" s="856"/>
      <c r="W19" s="856"/>
      <c r="X19" s="857"/>
      <c r="Y19" s="784"/>
      <c r="Z19" s="207"/>
      <c r="AA19" s="207"/>
      <c r="AB19" s="207"/>
      <c r="AC19" s="224"/>
      <c r="AD19" s="221"/>
      <c r="AE19" s="221"/>
      <c r="AF19" s="221"/>
      <c r="AG19" s="221"/>
      <c r="AH19" s="221"/>
      <c r="AI19" s="221"/>
      <c r="AJ19" s="221"/>
      <c r="AK19" s="221"/>
      <c r="AL19" s="221"/>
      <c r="AM19" s="221"/>
      <c r="AN19" s="221"/>
      <c r="AO19" s="221"/>
      <c r="AP19" s="221"/>
      <c r="AQ19" s="221"/>
      <c r="AR19" s="221"/>
      <c r="AS19" s="221"/>
      <c r="AT19" s="221"/>
      <c r="AU19" s="221"/>
      <c r="AV19" s="221"/>
      <c r="AW19" s="221"/>
      <c r="AX19" s="221"/>
      <c r="AY19" s="221"/>
      <c r="AZ19" s="221"/>
      <c r="BA19" s="221"/>
      <c r="BB19" s="221"/>
      <c r="BC19" s="221"/>
      <c r="BD19" s="221"/>
      <c r="BE19" s="221"/>
      <c r="BF19" s="221"/>
      <c r="BG19" s="221"/>
      <c r="BH19" s="221"/>
      <c r="BI19" s="221"/>
      <c r="BJ19" s="221"/>
      <c r="BK19" s="221"/>
      <c r="BL19" s="221"/>
      <c r="BM19" s="221"/>
      <c r="BN19" s="221"/>
      <c r="BO19" s="221"/>
      <c r="BP19" s="221"/>
      <c r="BQ19" s="221"/>
      <c r="BR19" s="221"/>
      <c r="BS19" s="221"/>
      <c r="BT19" s="221"/>
      <c r="BU19" s="221"/>
      <c r="BV19" s="221"/>
      <c r="BW19" s="221"/>
      <c r="BX19" s="207"/>
      <c r="BY19" s="207"/>
      <c r="BZ19" s="207"/>
      <c r="CA19" s="207"/>
      <c r="CB19" s="207"/>
      <c r="CC19" s="207"/>
      <c r="CD19" s="207"/>
      <c r="CE19" s="207"/>
      <c r="CF19" s="207"/>
      <c r="CG19" s="207"/>
      <c r="CH19" s="207"/>
      <c r="CI19" s="207"/>
      <c r="CJ19" s="207"/>
      <c r="CK19" s="207"/>
      <c r="CL19" s="207"/>
      <c r="CM19" s="207"/>
      <c r="CN19" s="207"/>
      <c r="CO19" s="207"/>
      <c r="CP19" s="207"/>
      <c r="CQ19" s="207"/>
      <c r="CR19" s="207"/>
      <c r="CS19" s="207"/>
      <c r="CT19" s="207"/>
      <c r="CU19" s="207"/>
      <c r="CV19" s="207"/>
      <c r="CW19" s="207"/>
      <c r="CX19" s="207"/>
      <c r="CY19" s="207"/>
      <c r="CZ19" s="207"/>
      <c r="DA19" s="207"/>
      <c r="DB19" s="207"/>
      <c r="DC19" s="207"/>
      <c r="DD19" s="207"/>
    </row>
    <row r="20" spans="1:108" s="39" customFormat="1" ht="30" customHeight="1" thickBot="1" x14ac:dyDescent="0.25">
      <c r="A20" s="148"/>
      <c r="B20" s="378" t="str">
        <f>'Checklist - Ranking Office LNG'!B148</f>
        <v>3000</v>
      </c>
      <c r="C20" s="825" t="str">
        <f>'Checklist - Ranking Office LNG'!C148</f>
        <v>MACHINERY / ENGINE OPERATIONS</v>
      </c>
      <c r="D20" s="873"/>
      <c r="E20" s="873"/>
      <c r="F20" s="873"/>
      <c r="G20" s="873"/>
      <c r="H20" s="873"/>
      <c r="I20" s="873"/>
      <c r="J20" s="873"/>
      <c r="K20" s="873"/>
      <c r="L20" s="873"/>
      <c r="M20" s="873"/>
      <c r="N20" s="873"/>
      <c r="O20" s="873"/>
      <c r="P20" s="873"/>
      <c r="Q20" s="873"/>
      <c r="R20" s="873"/>
      <c r="S20" s="873"/>
      <c r="T20" s="873"/>
      <c r="U20" s="873"/>
      <c r="V20" s="873"/>
      <c r="W20" s="873"/>
      <c r="X20" s="873"/>
      <c r="Y20" s="874"/>
      <c r="Z20" s="207"/>
      <c r="AA20" s="207"/>
      <c r="AB20" s="207"/>
      <c r="AC20" s="221"/>
      <c r="AD20" s="221"/>
      <c r="AE20" s="221"/>
      <c r="AF20" s="221"/>
      <c r="AG20" s="221"/>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07"/>
      <c r="CH20" s="207"/>
      <c r="CI20" s="207"/>
      <c r="CJ20" s="207"/>
      <c r="CK20" s="207"/>
    </row>
    <row r="21" spans="1:108" s="39" customFormat="1" ht="27.95" customHeight="1" x14ac:dyDescent="0.2">
      <c r="A21" s="148"/>
      <c r="B21" s="377" t="str">
        <f>'Checklist - Ranking Office LNG'!B149</f>
        <v>3100</v>
      </c>
      <c r="C21" s="717" t="str">
        <f>'Checklist - Ranking Office LNG'!C149</f>
        <v>Bunker Operations</v>
      </c>
      <c r="D21" s="847"/>
      <c r="E21" s="847"/>
      <c r="F21" s="847"/>
      <c r="G21" s="847"/>
      <c r="H21" s="847"/>
      <c r="I21" s="847"/>
      <c r="J21" s="847"/>
      <c r="K21" s="847"/>
      <c r="L21" s="847"/>
      <c r="M21" s="847"/>
      <c r="N21" s="848"/>
      <c r="O21" s="849">
        <f>'Checklist - Ranking Office LNG'!Y155</f>
        <v>0</v>
      </c>
      <c r="P21" s="850"/>
      <c r="Q21" s="851"/>
      <c r="R21" s="852">
        <f>'Checklist - Ranking Office LNG'!Z155</f>
        <v>50</v>
      </c>
      <c r="S21" s="853"/>
      <c r="T21" s="854"/>
      <c r="U21" s="855">
        <f>'Checklist - Ranking Office LNG'!F156</f>
        <v>50</v>
      </c>
      <c r="V21" s="856"/>
      <c r="W21" s="856"/>
      <c r="X21" s="857"/>
      <c r="Y21" s="784"/>
      <c r="Z21" s="207"/>
      <c r="AA21" s="207"/>
      <c r="AB21" s="207"/>
      <c r="AC21" s="224"/>
      <c r="AD21" s="221"/>
      <c r="AE21" s="221"/>
      <c r="AF21" s="221"/>
      <c r="AG21" s="221"/>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07"/>
      <c r="BY21" s="207"/>
      <c r="BZ21" s="207"/>
      <c r="CA21" s="207"/>
      <c r="CB21" s="207"/>
      <c r="CC21" s="207"/>
      <c r="CD21" s="207"/>
      <c r="CE21" s="207"/>
      <c r="CF21" s="207"/>
      <c r="CG21" s="207"/>
      <c r="CH21" s="207"/>
      <c r="CI21" s="207"/>
      <c r="CJ21" s="207"/>
      <c r="CK21" s="207"/>
      <c r="CL21" s="207"/>
      <c r="CM21" s="207"/>
      <c r="CN21" s="207"/>
      <c r="CO21" s="207"/>
      <c r="CP21" s="207"/>
      <c r="CQ21" s="207"/>
      <c r="CR21" s="207"/>
      <c r="CS21" s="207"/>
      <c r="CT21" s="207"/>
      <c r="CU21" s="207"/>
      <c r="CV21" s="207"/>
      <c r="CW21" s="207"/>
      <c r="CX21" s="207"/>
      <c r="CY21" s="207"/>
      <c r="CZ21" s="207"/>
      <c r="DA21" s="207"/>
      <c r="DB21" s="207"/>
      <c r="DC21" s="207"/>
      <c r="DD21" s="207"/>
    </row>
    <row r="22" spans="1:108" s="39" customFormat="1" ht="27.95" customHeight="1" thickBot="1" x14ac:dyDescent="0.25">
      <c r="A22" s="148"/>
      <c r="B22" s="377" t="str">
        <f>'Checklist - Ranking Office LNG'!B157</f>
        <v>3200</v>
      </c>
      <c r="C22" s="717" t="str">
        <f>'Checklist - Ranking Office LNG'!C157</f>
        <v>Fuel oil management</v>
      </c>
      <c r="D22" s="847"/>
      <c r="E22" s="847"/>
      <c r="F22" s="847"/>
      <c r="G22" s="847"/>
      <c r="H22" s="847"/>
      <c r="I22" s="847"/>
      <c r="J22" s="847"/>
      <c r="K22" s="847"/>
      <c r="L22" s="847"/>
      <c r="M22" s="847"/>
      <c r="N22" s="848"/>
      <c r="O22" s="849">
        <f>'Checklist - Ranking Office LNG'!Y175</f>
        <v>0</v>
      </c>
      <c r="P22" s="850"/>
      <c r="Q22" s="851"/>
      <c r="R22" s="852">
        <f>'Checklist - Ranking Office LNG'!Z175</f>
        <v>120</v>
      </c>
      <c r="S22" s="783"/>
      <c r="T22" s="784"/>
      <c r="U22" s="855">
        <f>'Checklist - Ranking Office LNG'!F176</f>
        <v>60</v>
      </c>
      <c r="V22" s="856"/>
      <c r="W22" s="856"/>
      <c r="X22" s="857"/>
      <c r="Y22" s="784"/>
      <c r="Z22" s="207"/>
      <c r="AA22" s="207"/>
      <c r="AB22" s="207"/>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c r="AZ22" s="221"/>
      <c r="BA22" s="221"/>
      <c r="BB22" s="221"/>
      <c r="BC22" s="221"/>
      <c r="BD22" s="221"/>
      <c r="BE22" s="221"/>
      <c r="BF22" s="221"/>
      <c r="BG22" s="221"/>
      <c r="BH22" s="221"/>
      <c r="BI22" s="221"/>
      <c r="BJ22" s="221"/>
      <c r="BK22" s="221"/>
      <c r="BL22" s="221"/>
      <c r="BM22" s="221"/>
      <c r="BN22" s="221"/>
      <c r="BO22" s="221"/>
      <c r="BP22" s="221"/>
      <c r="BQ22" s="221"/>
      <c r="BR22" s="221"/>
      <c r="BS22" s="221"/>
      <c r="BT22" s="221"/>
      <c r="BU22" s="221"/>
      <c r="BV22" s="221"/>
      <c r="BW22" s="221"/>
      <c r="BX22" s="207"/>
      <c r="BY22" s="207"/>
      <c r="BZ22" s="207"/>
      <c r="CA22" s="207"/>
      <c r="CB22" s="207"/>
      <c r="CC22" s="207"/>
      <c r="CD22" s="207"/>
      <c r="CE22" s="207"/>
      <c r="CF22" s="207"/>
      <c r="CG22" s="207"/>
      <c r="CH22" s="207"/>
      <c r="CI22" s="207"/>
      <c r="CJ22" s="207"/>
      <c r="CK22" s="207"/>
      <c r="CL22" s="207"/>
      <c r="CM22" s="207"/>
      <c r="CN22" s="207"/>
      <c r="CO22" s="207"/>
      <c r="CP22" s="207"/>
      <c r="CQ22" s="207"/>
      <c r="CR22" s="207"/>
      <c r="CS22" s="207"/>
      <c r="CT22" s="207"/>
      <c r="CU22" s="207"/>
      <c r="CV22" s="207"/>
      <c r="CW22" s="207"/>
      <c r="CX22" s="207"/>
      <c r="CY22" s="207"/>
      <c r="CZ22" s="207"/>
      <c r="DA22" s="207"/>
      <c r="DB22" s="207"/>
      <c r="DC22" s="207"/>
      <c r="DD22" s="207"/>
    </row>
    <row r="23" spans="1:108" s="39" customFormat="1" ht="30" customHeight="1" thickBot="1" x14ac:dyDescent="0.25">
      <c r="A23" s="148"/>
      <c r="B23" s="378">
        <f>'Checklist - Ranking Office LNG'!B177</f>
        <v>4000</v>
      </c>
      <c r="C23" s="825" t="str">
        <f>'Checklist - Ranking Office LNG'!C177</f>
        <v>CARGOES / CARGO OPERATIONS</v>
      </c>
      <c r="D23" s="873"/>
      <c r="E23" s="873"/>
      <c r="F23" s="873"/>
      <c r="G23" s="873"/>
      <c r="H23" s="873"/>
      <c r="I23" s="873"/>
      <c r="J23" s="873"/>
      <c r="K23" s="873"/>
      <c r="L23" s="873"/>
      <c r="M23" s="873"/>
      <c r="N23" s="873"/>
      <c r="O23" s="873"/>
      <c r="P23" s="873"/>
      <c r="Q23" s="873"/>
      <c r="R23" s="873"/>
      <c r="S23" s="873"/>
      <c r="T23" s="873"/>
      <c r="U23" s="873"/>
      <c r="V23" s="873"/>
      <c r="W23" s="873"/>
      <c r="X23" s="873"/>
      <c r="Y23" s="874"/>
      <c r="Z23" s="207"/>
      <c r="AA23" s="207"/>
      <c r="AB23" s="207"/>
      <c r="AC23" s="221"/>
      <c r="AD23" s="221"/>
      <c r="AE23" s="221"/>
      <c r="AF23" s="221"/>
      <c r="AG23" s="221"/>
      <c r="AH23" s="221"/>
      <c r="AI23" s="221"/>
      <c r="AJ23" s="221"/>
      <c r="AK23" s="221"/>
      <c r="AL23" s="221"/>
      <c r="AM23" s="221"/>
      <c r="AN23" s="221"/>
      <c r="AO23" s="221"/>
      <c r="AP23" s="221"/>
      <c r="AQ23" s="221"/>
      <c r="AR23" s="221"/>
      <c r="AS23" s="221"/>
      <c r="AT23" s="221"/>
      <c r="AU23" s="221"/>
      <c r="AV23" s="221"/>
      <c r="AW23" s="221"/>
      <c r="AX23" s="221"/>
      <c r="AY23" s="221"/>
      <c r="AZ23" s="221"/>
      <c r="BA23" s="221"/>
      <c r="BB23" s="221"/>
      <c r="BC23" s="221"/>
      <c r="BD23" s="221"/>
      <c r="BE23" s="221"/>
      <c r="BF23" s="221"/>
      <c r="BG23" s="221"/>
      <c r="BH23" s="221"/>
      <c r="BI23" s="221"/>
      <c r="BJ23" s="221"/>
      <c r="BK23" s="221"/>
      <c r="BL23" s="221"/>
      <c r="BM23" s="221"/>
      <c r="BN23" s="221"/>
      <c r="BO23" s="221"/>
      <c r="BP23" s="221"/>
      <c r="BQ23" s="221"/>
      <c r="BR23" s="221"/>
      <c r="BS23" s="221"/>
      <c r="BT23" s="221"/>
      <c r="BU23" s="221"/>
      <c r="BV23" s="221"/>
      <c r="BW23" s="221"/>
      <c r="BX23" s="221"/>
      <c r="BY23" s="221"/>
      <c r="BZ23" s="221"/>
      <c r="CA23" s="221"/>
      <c r="CB23" s="221"/>
      <c r="CC23" s="221"/>
      <c r="CD23" s="221"/>
      <c r="CE23" s="221"/>
      <c r="CF23" s="221"/>
      <c r="CG23" s="207"/>
      <c r="CH23" s="207"/>
      <c r="CI23" s="207"/>
      <c r="CJ23" s="207"/>
      <c r="CK23" s="207"/>
    </row>
    <row r="24" spans="1:108" s="39" customFormat="1" ht="27.95" customHeight="1" x14ac:dyDescent="0.2">
      <c r="A24" s="148"/>
      <c r="B24" s="377" t="str">
        <f>'Checklist - Ranking Office LNG'!B178</f>
        <v>4100</v>
      </c>
      <c r="C24" s="717" t="str">
        <f>'Checklist - Ranking Office LNG'!C178</f>
        <v>LNG Carrier Cargo Operations &amp; Additional Green Award requirements</v>
      </c>
      <c r="D24" s="847"/>
      <c r="E24" s="847"/>
      <c r="F24" s="847"/>
      <c r="G24" s="847"/>
      <c r="H24" s="847"/>
      <c r="I24" s="847"/>
      <c r="J24" s="847"/>
      <c r="K24" s="847"/>
      <c r="L24" s="847"/>
      <c r="M24" s="847"/>
      <c r="N24" s="848"/>
      <c r="O24" s="849">
        <f>'Checklist - Ranking Office LNG'!Y184</f>
        <v>0</v>
      </c>
      <c r="P24" s="850"/>
      <c r="Q24" s="851"/>
      <c r="R24" s="852">
        <f>'Checklist - Ranking Office LNG'!Z184</f>
        <v>50</v>
      </c>
      <c r="S24" s="853"/>
      <c r="T24" s="854"/>
      <c r="U24" s="855">
        <f>'Checklist - Ranking Office LNG'!F185</f>
        <v>50</v>
      </c>
      <c r="V24" s="856"/>
      <c r="W24" s="856"/>
      <c r="X24" s="857"/>
      <c r="Y24" s="784"/>
      <c r="Z24" s="207"/>
      <c r="AA24" s="207"/>
      <c r="AB24" s="207"/>
      <c r="AC24" s="224"/>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21"/>
      <c r="BF24" s="221"/>
      <c r="BG24" s="221"/>
      <c r="BH24" s="221"/>
      <c r="BI24" s="221"/>
      <c r="BJ24" s="221"/>
      <c r="BK24" s="221"/>
      <c r="BL24" s="221"/>
      <c r="BM24" s="221"/>
      <c r="BN24" s="221"/>
      <c r="BO24" s="221"/>
      <c r="BP24" s="221"/>
      <c r="BQ24" s="221"/>
      <c r="BR24" s="221"/>
      <c r="BS24" s="221"/>
      <c r="BT24" s="221"/>
      <c r="BU24" s="221"/>
      <c r="BV24" s="221"/>
      <c r="BW24" s="221"/>
      <c r="BX24" s="207"/>
      <c r="BY24" s="207"/>
      <c r="BZ24" s="207"/>
      <c r="CA24" s="207"/>
      <c r="CB24" s="207"/>
      <c r="CC24" s="207"/>
      <c r="CD24" s="207"/>
      <c r="CE24" s="207"/>
      <c r="CF24" s="207"/>
      <c r="CG24" s="207"/>
      <c r="CH24" s="207"/>
      <c r="CI24" s="207"/>
      <c r="CJ24" s="207"/>
      <c r="CK24" s="207"/>
      <c r="CL24" s="207"/>
      <c r="CM24" s="207"/>
      <c r="CN24" s="207"/>
      <c r="CO24" s="207"/>
      <c r="CP24" s="207"/>
      <c r="CQ24" s="207"/>
      <c r="CR24" s="207"/>
      <c r="CS24" s="207"/>
      <c r="CT24" s="207"/>
      <c r="CU24" s="207"/>
      <c r="CV24" s="207"/>
      <c r="CW24" s="207"/>
      <c r="CX24" s="207"/>
      <c r="CY24" s="207"/>
      <c r="CZ24" s="207"/>
      <c r="DA24" s="207"/>
      <c r="DB24" s="207"/>
      <c r="DC24" s="207"/>
      <c r="DD24" s="207"/>
    </row>
    <row r="25" spans="1:108" s="39" customFormat="1" ht="27.95" customHeight="1" thickBot="1" x14ac:dyDescent="0.25">
      <c r="A25" s="148"/>
      <c r="B25" s="377" t="str">
        <f>'Checklist - Ranking Office LNG'!B186</f>
        <v>4200</v>
      </c>
      <c r="C25" s="717" t="str">
        <f>'Checklist - Ranking Office LNG'!C186</f>
        <v>Ship to Ship Transfer Operations</v>
      </c>
      <c r="D25" s="847"/>
      <c r="E25" s="847"/>
      <c r="F25" s="847"/>
      <c r="G25" s="847"/>
      <c r="H25" s="847"/>
      <c r="I25" s="847"/>
      <c r="J25" s="847"/>
      <c r="K25" s="847"/>
      <c r="L25" s="847"/>
      <c r="M25" s="847"/>
      <c r="N25" s="848"/>
      <c r="O25" s="849">
        <f>'Checklist - Ranking Office LNG'!Y188</f>
        <v>0</v>
      </c>
      <c r="P25" s="850"/>
      <c r="Q25" s="851"/>
      <c r="R25" s="852">
        <f>'Checklist - Ranking Office LNG'!Z188</f>
        <v>40</v>
      </c>
      <c r="S25" s="853"/>
      <c r="T25" s="854"/>
      <c r="U25" s="855">
        <f>'Checklist - Ranking Office LNG'!F189</f>
        <v>40</v>
      </c>
      <c r="V25" s="856"/>
      <c r="W25" s="856"/>
      <c r="X25" s="857"/>
      <c r="Y25" s="784"/>
      <c r="Z25" s="207"/>
      <c r="AA25" s="207"/>
      <c r="AB25" s="207"/>
      <c r="AC25" s="224"/>
      <c r="AD25" s="221"/>
      <c r="AE25" s="221"/>
      <c r="AF25" s="221"/>
      <c r="AG25" s="221"/>
      <c r="AH25" s="221"/>
      <c r="AI25" s="221"/>
      <c r="AJ25" s="221"/>
      <c r="AK25" s="221"/>
      <c r="AL25" s="221"/>
      <c r="AM25" s="221"/>
      <c r="AN25" s="221"/>
      <c r="AO25" s="221"/>
      <c r="AP25" s="221"/>
      <c r="AQ25" s="221"/>
      <c r="AR25" s="221"/>
      <c r="AS25" s="221"/>
      <c r="AT25" s="221"/>
      <c r="AU25" s="221"/>
      <c r="AV25" s="221"/>
      <c r="AW25" s="221"/>
      <c r="AX25" s="221"/>
      <c r="AY25" s="221"/>
      <c r="AZ25" s="221"/>
      <c r="BA25" s="221"/>
      <c r="BB25" s="221"/>
      <c r="BC25" s="221"/>
      <c r="BD25" s="221"/>
      <c r="BE25" s="221"/>
      <c r="BF25" s="221"/>
      <c r="BG25" s="221"/>
      <c r="BH25" s="221"/>
      <c r="BI25" s="221"/>
      <c r="BJ25" s="221"/>
      <c r="BK25" s="221"/>
      <c r="BL25" s="221"/>
      <c r="BM25" s="221"/>
      <c r="BN25" s="221"/>
      <c r="BO25" s="221"/>
      <c r="BP25" s="221"/>
      <c r="BQ25" s="221"/>
      <c r="BR25" s="221"/>
      <c r="BS25" s="221"/>
      <c r="BT25" s="221"/>
      <c r="BU25" s="221"/>
      <c r="BV25" s="221"/>
      <c r="BW25" s="221"/>
      <c r="BX25" s="207"/>
      <c r="BY25" s="207"/>
      <c r="BZ25" s="207"/>
      <c r="CA25" s="207"/>
      <c r="CB25" s="207"/>
      <c r="CC25" s="207"/>
      <c r="CD25" s="207"/>
      <c r="CE25" s="207"/>
      <c r="CF25" s="207"/>
      <c r="CG25" s="207"/>
      <c r="CH25" s="207"/>
      <c r="CI25" s="207"/>
      <c r="CJ25" s="207"/>
      <c r="CK25" s="207"/>
      <c r="CL25" s="207"/>
      <c r="CM25" s="207"/>
      <c r="CN25" s="207"/>
      <c r="CO25" s="207"/>
      <c r="CP25" s="207"/>
      <c r="CQ25" s="207"/>
      <c r="CR25" s="207"/>
      <c r="CS25" s="207"/>
      <c r="CT25" s="207"/>
      <c r="CU25" s="207"/>
      <c r="CV25" s="207"/>
      <c r="CW25" s="207"/>
      <c r="CX25" s="207"/>
      <c r="CY25" s="207"/>
      <c r="CZ25" s="207"/>
      <c r="DA25" s="207"/>
      <c r="DB25" s="207"/>
      <c r="DC25" s="207"/>
      <c r="DD25" s="207"/>
    </row>
    <row r="26" spans="1:108" s="39" customFormat="1" ht="30" customHeight="1" thickBot="1" x14ac:dyDescent="0.25">
      <c r="A26" s="148"/>
      <c r="B26" s="417" t="str">
        <f>'Checklist - Ranking Office LNG'!B190</f>
        <v>5000</v>
      </c>
      <c r="C26" s="825" t="str">
        <f>'Checklist - Ranking Office LNG'!C190</f>
        <v>PREVENTION OF POLLUTION</v>
      </c>
      <c r="D26" s="873"/>
      <c r="E26" s="873"/>
      <c r="F26" s="873"/>
      <c r="G26" s="873"/>
      <c r="H26" s="873"/>
      <c r="I26" s="873"/>
      <c r="J26" s="873"/>
      <c r="K26" s="873"/>
      <c r="L26" s="873"/>
      <c r="M26" s="873"/>
      <c r="N26" s="873"/>
      <c r="O26" s="873"/>
      <c r="P26" s="873"/>
      <c r="Q26" s="873"/>
      <c r="R26" s="873"/>
      <c r="S26" s="873"/>
      <c r="T26" s="873"/>
      <c r="U26" s="873"/>
      <c r="V26" s="873"/>
      <c r="W26" s="873"/>
      <c r="X26" s="873"/>
      <c r="Y26" s="874"/>
      <c r="Z26" s="207"/>
      <c r="AA26" s="207"/>
      <c r="AB26" s="207"/>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21"/>
      <c r="BF26" s="221"/>
      <c r="BG26" s="221"/>
      <c r="BH26" s="221"/>
      <c r="BI26" s="221"/>
      <c r="BJ26" s="221"/>
      <c r="BK26" s="221"/>
      <c r="BL26" s="221"/>
      <c r="BM26" s="221"/>
      <c r="BN26" s="221"/>
      <c r="BO26" s="221"/>
      <c r="BP26" s="221"/>
      <c r="BQ26" s="221"/>
      <c r="BR26" s="221"/>
      <c r="BS26" s="221"/>
      <c r="BT26" s="221"/>
      <c r="BU26" s="221"/>
      <c r="BV26" s="221"/>
      <c r="BW26" s="221"/>
      <c r="BX26" s="221"/>
      <c r="BY26" s="221"/>
      <c r="BZ26" s="221"/>
      <c r="CA26" s="221"/>
      <c r="CB26" s="221"/>
      <c r="CC26" s="221"/>
      <c r="CD26" s="221"/>
      <c r="CE26" s="221"/>
      <c r="CF26" s="221"/>
      <c r="CG26" s="207"/>
      <c r="CH26" s="207"/>
      <c r="CI26" s="207"/>
      <c r="CJ26" s="207"/>
      <c r="CK26" s="207"/>
    </row>
    <row r="27" spans="1:108" s="39" customFormat="1" ht="27.95" customHeight="1" x14ac:dyDescent="0.2">
      <c r="A27" s="148"/>
      <c r="B27" s="377" t="str">
        <f>'Checklist - Ranking Office LNG'!B191</f>
        <v>5100</v>
      </c>
      <c r="C27" s="717" t="str">
        <f>'Checklist - Ranking Office LNG'!C191</f>
        <v>Biofouling Management</v>
      </c>
      <c r="D27" s="847"/>
      <c r="E27" s="847"/>
      <c r="F27" s="847"/>
      <c r="G27" s="847"/>
      <c r="H27" s="847"/>
      <c r="I27" s="847"/>
      <c r="J27" s="847"/>
      <c r="K27" s="847"/>
      <c r="L27" s="847"/>
      <c r="M27" s="847"/>
      <c r="N27" s="848"/>
      <c r="O27" s="849">
        <f>'Checklist - Ranking Office LNG'!Y196</f>
        <v>0</v>
      </c>
      <c r="P27" s="850"/>
      <c r="Q27" s="851"/>
      <c r="R27" s="852">
        <f>'Checklist - Ranking Office LNG'!Z196</f>
        <v>30</v>
      </c>
      <c r="S27" s="853"/>
      <c r="T27" s="854"/>
      <c r="U27" s="855">
        <f>'Checklist - Ranking Office LNG'!F197</f>
        <v>5</v>
      </c>
      <c r="V27" s="856"/>
      <c r="W27" s="856"/>
      <c r="X27" s="857"/>
      <c r="Y27" s="784"/>
      <c r="Z27" s="207"/>
      <c r="AA27" s="207"/>
      <c r="AB27" s="207"/>
      <c r="AC27" s="224"/>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c r="AZ27" s="221"/>
      <c r="BA27" s="221"/>
      <c r="BB27" s="221"/>
      <c r="BC27" s="221"/>
      <c r="BD27" s="221"/>
      <c r="BE27" s="221"/>
      <c r="BF27" s="221"/>
      <c r="BG27" s="221"/>
      <c r="BH27" s="221"/>
      <c r="BI27" s="221"/>
      <c r="BJ27" s="221"/>
      <c r="BK27" s="221"/>
      <c r="BL27" s="221"/>
      <c r="BM27" s="221"/>
      <c r="BN27" s="221"/>
      <c r="BO27" s="221"/>
      <c r="BP27" s="221"/>
      <c r="BQ27" s="221"/>
      <c r="BR27" s="221"/>
      <c r="BS27" s="221"/>
      <c r="BT27" s="221"/>
      <c r="BU27" s="221"/>
      <c r="BV27" s="221"/>
      <c r="BW27" s="221"/>
      <c r="BX27" s="207"/>
      <c r="BY27" s="207"/>
      <c r="BZ27" s="207"/>
      <c r="CA27" s="207"/>
      <c r="CB27" s="207"/>
      <c r="CC27" s="207"/>
      <c r="CD27" s="207"/>
      <c r="CE27" s="207"/>
      <c r="CF27" s="207"/>
      <c r="CG27" s="207"/>
      <c r="CH27" s="207"/>
      <c r="CI27" s="207"/>
      <c r="CJ27" s="207"/>
      <c r="CK27" s="207"/>
      <c r="CL27" s="207"/>
      <c r="CM27" s="207"/>
      <c r="CN27" s="207"/>
      <c r="CO27" s="207"/>
      <c r="CP27" s="207"/>
      <c r="CQ27" s="207"/>
      <c r="CR27" s="207"/>
      <c r="CS27" s="207"/>
      <c r="CT27" s="207"/>
      <c r="CU27" s="207"/>
      <c r="CV27" s="207"/>
      <c r="CW27" s="207"/>
      <c r="CX27" s="207"/>
      <c r="CY27" s="207"/>
      <c r="CZ27" s="207"/>
      <c r="DA27" s="207"/>
      <c r="DB27" s="207"/>
      <c r="DC27" s="207"/>
      <c r="DD27" s="207"/>
    </row>
    <row r="28" spans="1:108" s="39" customFormat="1" ht="27.95" customHeight="1" x14ac:dyDescent="0.2">
      <c r="A28" s="148"/>
      <c r="B28" s="377" t="str">
        <f>'Checklist - Ranking Office LNG'!B198</f>
        <v>5200</v>
      </c>
      <c r="C28" s="717" t="str">
        <f>'Checklist - Ranking Office LNG'!C198</f>
        <v>Waste Management / Garbage Handling Onboard</v>
      </c>
      <c r="D28" s="847"/>
      <c r="E28" s="847"/>
      <c r="F28" s="847"/>
      <c r="G28" s="847"/>
      <c r="H28" s="847"/>
      <c r="I28" s="847"/>
      <c r="J28" s="847"/>
      <c r="K28" s="847"/>
      <c r="L28" s="847"/>
      <c r="M28" s="847"/>
      <c r="N28" s="848"/>
      <c r="O28" s="849">
        <f>'Checklist - Ranking Office LNG'!Y218</f>
        <v>0</v>
      </c>
      <c r="P28" s="850"/>
      <c r="Q28" s="851"/>
      <c r="R28" s="852">
        <f>'Checklist - Ranking Office LNG'!Z218</f>
        <v>85</v>
      </c>
      <c r="S28" s="853"/>
      <c r="T28" s="854"/>
      <c r="U28" s="855">
        <f>'Checklist - Ranking Office LNG'!F219</f>
        <v>30</v>
      </c>
      <c r="V28" s="856"/>
      <c r="W28" s="856"/>
      <c r="X28" s="857"/>
      <c r="Y28" s="784"/>
      <c r="Z28" s="207"/>
      <c r="AA28" s="207"/>
      <c r="AB28" s="207"/>
      <c r="AC28" s="224"/>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221"/>
      <c r="BA28" s="221"/>
      <c r="BB28" s="221"/>
      <c r="BC28" s="221"/>
      <c r="BD28" s="221"/>
      <c r="BE28" s="221"/>
      <c r="BF28" s="221"/>
      <c r="BG28" s="221"/>
      <c r="BH28" s="221"/>
      <c r="BI28" s="221"/>
      <c r="BJ28" s="221"/>
      <c r="BK28" s="221"/>
      <c r="BL28" s="221"/>
      <c r="BM28" s="221"/>
      <c r="BN28" s="221"/>
      <c r="BO28" s="221"/>
      <c r="BP28" s="221"/>
      <c r="BQ28" s="221"/>
      <c r="BR28" s="221"/>
      <c r="BS28" s="221"/>
      <c r="BT28" s="221"/>
      <c r="BU28" s="221"/>
      <c r="BV28" s="221"/>
      <c r="BW28" s="221"/>
      <c r="BX28" s="207"/>
      <c r="BY28" s="207"/>
      <c r="BZ28" s="207"/>
      <c r="CA28" s="207"/>
      <c r="CB28" s="207"/>
      <c r="CC28" s="207"/>
      <c r="CD28" s="207"/>
      <c r="CE28" s="207"/>
      <c r="CF28" s="207"/>
      <c r="CG28" s="207"/>
      <c r="CH28" s="207"/>
      <c r="CI28" s="207"/>
      <c r="CJ28" s="207"/>
      <c r="CK28" s="207"/>
      <c r="CL28" s="207"/>
      <c r="CM28" s="207"/>
      <c r="CN28" s="207"/>
      <c r="CO28" s="207"/>
      <c r="CP28" s="207"/>
      <c r="CQ28" s="207"/>
      <c r="CR28" s="207"/>
      <c r="CS28" s="207"/>
      <c r="CT28" s="207"/>
      <c r="CU28" s="207"/>
      <c r="CV28" s="207"/>
      <c r="CW28" s="207"/>
      <c r="CX28" s="207"/>
      <c r="CY28" s="207"/>
      <c r="CZ28" s="207"/>
      <c r="DA28" s="207"/>
      <c r="DB28" s="207"/>
      <c r="DC28" s="207"/>
      <c r="DD28" s="207"/>
    </row>
    <row r="29" spans="1:108" s="39" customFormat="1" ht="27.95" customHeight="1" x14ac:dyDescent="0.2">
      <c r="A29" s="148"/>
      <c r="B29" s="377" t="str">
        <f>'Checklist - Ranking Office LNG'!B220</f>
        <v>5300</v>
      </c>
      <c r="C29" s="717" t="str">
        <f>'Checklist - Ranking Office LNG'!C220</f>
        <v>Cargo Vapour Emission Control Systems</v>
      </c>
      <c r="D29" s="847"/>
      <c r="E29" s="847"/>
      <c r="F29" s="847"/>
      <c r="G29" s="847"/>
      <c r="H29" s="847"/>
      <c r="I29" s="847"/>
      <c r="J29" s="847"/>
      <c r="K29" s="847"/>
      <c r="L29" s="847"/>
      <c r="M29" s="847"/>
      <c r="N29" s="848"/>
      <c r="O29" s="849">
        <f>'Checklist - Ranking Office LNG'!Y223</f>
        <v>0</v>
      </c>
      <c r="P29" s="850"/>
      <c r="Q29" s="851"/>
      <c r="R29" s="852">
        <f>'Checklist - Ranking Office LNG'!Z223</f>
        <v>40</v>
      </c>
      <c r="S29" s="853"/>
      <c r="T29" s="854"/>
      <c r="U29" s="855">
        <f>'Checklist - Ranking Office LNG'!F224</f>
        <v>20</v>
      </c>
      <c r="V29" s="856"/>
      <c r="W29" s="856"/>
      <c r="X29" s="857"/>
      <c r="Y29" s="784"/>
      <c r="Z29" s="207"/>
      <c r="AA29" s="207"/>
      <c r="AB29" s="207"/>
      <c r="AC29" s="224"/>
      <c r="AD29" s="221"/>
      <c r="AE29" s="221"/>
      <c r="AF29" s="221"/>
      <c r="AG29" s="221"/>
      <c r="AH29" s="221"/>
      <c r="AI29" s="221"/>
      <c r="AJ29" s="221"/>
      <c r="AK29" s="221"/>
      <c r="AL29" s="221"/>
      <c r="AM29" s="221"/>
      <c r="AN29" s="221"/>
      <c r="AO29" s="221"/>
      <c r="AP29" s="221"/>
      <c r="AQ29" s="221"/>
      <c r="AR29" s="221"/>
      <c r="AS29" s="221"/>
      <c r="AT29" s="221"/>
      <c r="AU29" s="221"/>
      <c r="AV29" s="221"/>
      <c r="AW29" s="221"/>
      <c r="AX29" s="221"/>
      <c r="AY29" s="221"/>
      <c r="AZ29" s="221"/>
      <c r="BA29" s="221"/>
      <c r="BB29" s="221"/>
      <c r="BC29" s="221"/>
      <c r="BD29" s="221"/>
      <c r="BE29" s="221"/>
      <c r="BF29" s="221"/>
      <c r="BG29" s="221"/>
      <c r="BH29" s="221"/>
      <c r="BI29" s="221"/>
      <c r="BJ29" s="221"/>
      <c r="BK29" s="221"/>
      <c r="BL29" s="221"/>
      <c r="BM29" s="221"/>
      <c r="BN29" s="221"/>
      <c r="BO29" s="221"/>
      <c r="BP29" s="221"/>
      <c r="BQ29" s="221"/>
      <c r="BR29" s="221"/>
      <c r="BS29" s="221"/>
      <c r="BT29" s="221"/>
      <c r="BU29" s="221"/>
      <c r="BV29" s="221"/>
      <c r="BW29" s="221"/>
      <c r="BX29" s="207"/>
      <c r="BY29" s="207"/>
      <c r="BZ29" s="207"/>
      <c r="CA29" s="207"/>
      <c r="CB29" s="207"/>
      <c r="CC29" s="207"/>
      <c r="CD29" s="207"/>
      <c r="CE29" s="207"/>
      <c r="CF29" s="207"/>
      <c r="CG29" s="207"/>
      <c r="CH29" s="207"/>
      <c r="CI29" s="207"/>
      <c r="CJ29" s="207"/>
      <c r="CK29" s="207"/>
      <c r="CL29" s="207"/>
      <c r="CM29" s="207"/>
      <c r="CN29" s="207"/>
      <c r="CO29" s="207"/>
      <c r="CP29" s="207"/>
      <c r="CQ29" s="207"/>
      <c r="CR29" s="207"/>
      <c r="CS29" s="207"/>
      <c r="CT29" s="207"/>
      <c r="CU29" s="207"/>
      <c r="CV29" s="207"/>
      <c r="CW29" s="207"/>
      <c r="CX29" s="207"/>
      <c r="CY29" s="207"/>
      <c r="CZ29" s="207"/>
      <c r="DA29" s="207"/>
      <c r="DB29" s="207"/>
      <c r="DC29" s="207"/>
      <c r="DD29" s="207"/>
    </row>
    <row r="30" spans="1:108" s="39" customFormat="1" ht="27.95" customHeight="1" x14ac:dyDescent="0.2">
      <c r="A30" s="148"/>
      <c r="B30" s="377">
        <f>'Checklist - Ranking Office LNG'!B225</f>
        <v>5410</v>
      </c>
      <c r="C30" s="717" t="str">
        <f>'Checklist - Ranking Office LNG'!C225</f>
        <v>NOx Emissions</v>
      </c>
      <c r="D30" s="847"/>
      <c r="E30" s="847"/>
      <c r="F30" s="847"/>
      <c r="G30" s="847"/>
      <c r="H30" s="847"/>
      <c r="I30" s="847"/>
      <c r="J30" s="847"/>
      <c r="K30" s="847"/>
      <c r="L30" s="847"/>
      <c r="M30" s="847"/>
      <c r="N30" s="848"/>
      <c r="O30" s="849">
        <f>'Checklist - Ranking Office LNG'!Y245</f>
        <v>0</v>
      </c>
      <c r="P30" s="850"/>
      <c r="Q30" s="851"/>
      <c r="R30" s="852">
        <f>'Checklist - Ranking Office LNG'!Z245</f>
        <v>95</v>
      </c>
      <c r="S30" s="853"/>
      <c r="T30" s="854"/>
      <c r="U30" s="855">
        <f>'Checklist - Ranking Office LNG'!F246</f>
        <v>35</v>
      </c>
      <c r="V30" s="856"/>
      <c r="W30" s="856"/>
      <c r="X30" s="857"/>
      <c r="Y30" s="784"/>
      <c r="Z30" s="207"/>
      <c r="AA30" s="207"/>
      <c r="AB30" s="207"/>
      <c r="AC30" s="224"/>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1"/>
      <c r="BD30" s="221"/>
      <c r="BE30" s="221"/>
      <c r="BF30" s="221"/>
      <c r="BG30" s="221"/>
      <c r="BH30" s="221"/>
      <c r="BI30" s="221"/>
      <c r="BJ30" s="221"/>
      <c r="BK30" s="221"/>
      <c r="BL30" s="221"/>
      <c r="BM30" s="221"/>
      <c r="BN30" s="221"/>
      <c r="BO30" s="221"/>
      <c r="BP30" s="221"/>
      <c r="BQ30" s="221"/>
      <c r="BR30" s="221"/>
      <c r="BS30" s="221"/>
      <c r="BT30" s="221"/>
      <c r="BU30" s="221"/>
      <c r="BV30" s="221"/>
      <c r="BW30" s="221"/>
      <c r="BX30" s="207"/>
      <c r="BY30" s="207"/>
      <c r="BZ30" s="207"/>
      <c r="CA30" s="207"/>
      <c r="CB30" s="207"/>
      <c r="CC30" s="207"/>
      <c r="CD30" s="207"/>
      <c r="CE30" s="207"/>
      <c r="CF30" s="207"/>
      <c r="CG30" s="207"/>
      <c r="CH30" s="207"/>
      <c r="CI30" s="207"/>
      <c r="CJ30" s="207"/>
      <c r="CK30" s="207"/>
      <c r="CL30" s="207"/>
      <c r="CM30" s="207"/>
      <c r="CN30" s="207"/>
      <c r="CO30" s="207"/>
      <c r="CP30" s="207"/>
      <c r="CQ30" s="207"/>
      <c r="CR30" s="207"/>
      <c r="CS30" s="207"/>
      <c r="CT30" s="207"/>
      <c r="CU30" s="207"/>
      <c r="CV30" s="207"/>
      <c r="CW30" s="207"/>
      <c r="CX30" s="207"/>
      <c r="CY30" s="207"/>
      <c r="CZ30" s="207"/>
      <c r="DA30" s="207"/>
      <c r="DB30" s="207"/>
      <c r="DC30" s="207"/>
      <c r="DD30" s="207"/>
    </row>
    <row r="31" spans="1:108" s="39" customFormat="1" ht="27.95" customHeight="1" x14ac:dyDescent="0.2">
      <c r="A31" s="148"/>
      <c r="B31" s="377">
        <f>'Checklist - Ranking Office LNG'!B247</f>
        <v>5420</v>
      </c>
      <c r="C31" s="717" t="str">
        <f>'Checklist - Ranking Office LNG'!C247</f>
        <v>SOx Emissions</v>
      </c>
      <c r="D31" s="847"/>
      <c r="E31" s="847"/>
      <c r="F31" s="847"/>
      <c r="G31" s="847"/>
      <c r="H31" s="847"/>
      <c r="I31" s="847"/>
      <c r="J31" s="847"/>
      <c r="K31" s="847"/>
      <c r="L31" s="847"/>
      <c r="M31" s="847"/>
      <c r="N31" s="848"/>
      <c r="O31" s="849">
        <f>'Checklist - Ranking Office LNG'!Y259</f>
        <v>0</v>
      </c>
      <c r="P31" s="850"/>
      <c r="Q31" s="851"/>
      <c r="R31" s="852">
        <f>'Checklist - Ranking Office LNG'!Z259</f>
        <v>120</v>
      </c>
      <c r="S31" s="853"/>
      <c r="T31" s="854"/>
      <c r="U31" s="855">
        <f>'Checklist - Ranking Office LNG'!F260</f>
        <v>20</v>
      </c>
      <c r="V31" s="856"/>
      <c r="W31" s="856"/>
      <c r="X31" s="857"/>
      <c r="Y31" s="784"/>
      <c r="Z31" s="207"/>
      <c r="AA31" s="207"/>
      <c r="AB31" s="207"/>
      <c r="AC31" s="224"/>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row>
    <row r="32" spans="1:108" s="39" customFormat="1" ht="27.95" customHeight="1" x14ac:dyDescent="0.2">
      <c r="A32" s="148"/>
      <c r="B32" s="377">
        <f>'Checklist - Ranking Office LNG'!B261</f>
        <v>5430</v>
      </c>
      <c r="C32" s="717" t="str">
        <f>'Checklist - Ranking Office LNG'!C261</f>
        <v xml:space="preserve">Particulate Matter (PM) Emissions   </v>
      </c>
      <c r="D32" s="847"/>
      <c r="E32" s="847"/>
      <c r="F32" s="847"/>
      <c r="G32" s="847"/>
      <c r="H32" s="847"/>
      <c r="I32" s="847"/>
      <c r="J32" s="847"/>
      <c r="K32" s="847"/>
      <c r="L32" s="847"/>
      <c r="M32" s="847"/>
      <c r="N32" s="848"/>
      <c r="O32" s="849">
        <f>'Checklist - Ranking Office LNG'!Y267</f>
        <v>0</v>
      </c>
      <c r="P32" s="850"/>
      <c r="Q32" s="851"/>
      <c r="R32" s="852">
        <f>'Checklist - Ranking Office LNG'!Z267</f>
        <v>30</v>
      </c>
      <c r="S32" s="853"/>
      <c r="T32" s="854"/>
      <c r="U32" s="855">
        <f>'Checklist - Ranking Office LNG'!F268</f>
        <v>0</v>
      </c>
      <c r="V32" s="856"/>
      <c r="W32" s="856"/>
      <c r="X32" s="857"/>
      <c r="Y32" s="784"/>
      <c r="Z32" s="207"/>
      <c r="AA32" s="207"/>
      <c r="AB32" s="207"/>
      <c r="AC32" s="224"/>
      <c r="AD32" s="221"/>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1"/>
      <c r="BB32" s="221"/>
      <c r="BC32" s="221"/>
      <c r="BD32" s="221"/>
      <c r="BE32" s="221"/>
      <c r="BF32" s="221"/>
      <c r="BG32" s="221"/>
      <c r="BH32" s="221"/>
      <c r="BI32" s="221"/>
      <c r="BJ32" s="221"/>
      <c r="BK32" s="221"/>
      <c r="BL32" s="221"/>
      <c r="BM32" s="221"/>
      <c r="BN32" s="221"/>
      <c r="BO32" s="221"/>
      <c r="BP32" s="221"/>
      <c r="BQ32" s="221"/>
      <c r="BR32" s="221"/>
      <c r="BS32" s="221"/>
      <c r="BT32" s="221"/>
      <c r="BU32" s="221"/>
      <c r="BV32" s="221"/>
      <c r="BW32" s="221"/>
      <c r="BX32" s="207"/>
      <c r="BY32" s="207"/>
      <c r="BZ32" s="207"/>
      <c r="CA32" s="207"/>
      <c r="CB32" s="207"/>
      <c r="CC32" s="207"/>
      <c r="CD32" s="207"/>
      <c r="CE32" s="207"/>
      <c r="CF32" s="207"/>
      <c r="CG32" s="207"/>
      <c r="CH32" s="207"/>
      <c r="CI32" s="207"/>
      <c r="CJ32" s="207"/>
      <c r="CK32" s="207"/>
      <c r="CL32" s="207"/>
      <c r="CM32" s="207"/>
      <c r="CN32" s="207"/>
      <c r="CO32" s="207"/>
      <c r="CP32" s="207"/>
      <c r="CQ32" s="207"/>
      <c r="CR32" s="207"/>
      <c r="CS32" s="207"/>
      <c r="CT32" s="207"/>
      <c r="CU32" s="207"/>
      <c r="CV32" s="207"/>
      <c r="CW32" s="207"/>
      <c r="CX32" s="207"/>
      <c r="CY32" s="207"/>
      <c r="CZ32" s="207"/>
      <c r="DA32" s="207"/>
      <c r="DB32" s="207"/>
      <c r="DC32" s="207"/>
      <c r="DD32" s="207"/>
    </row>
    <row r="33" spans="1:108" s="39" customFormat="1" ht="27.95" customHeight="1" x14ac:dyDescent="0.2">
      <c r="A33" s="148"/>
      <c r="B33" s="377">
        <f>'Checklist - Ranking Office LNG'!B269</f>
        <v>5440</v>
      </c>
      <c r="C33" s="717" t="str">
        <f>'Checklist - Ranking Office LNG'!C269</f>
        <v>Greenhouse Gas (GHG) Emissions - CO2 Emissions</v>
      </c>
      <c r="D33" s="847"/>
      <c r="E33" s="847"/>
      <c r="F33" s="847"/>
      <c r="G33" s="847"/>
      <c r="H33" s="847"/>
      <c r="I33" s="847"/>
      <c r="J33" s="847"/>
      <c r="K33" s="847"/>
      <c r="L33" s="847"/>
      <c r="M33" s="847"/>
      <c r="N33" s="848"/>
      <c r="O33" s="849">
        <f>'Checklist - Ranking Office LNG'!Y337</f>
        <v>0</v>
      </c>
      <c r="P33" s="850"/>
      <c r="Q33" s="851"/>
      <c r="R33" s="852">
        <f>'Checklist - Ranking Office LNG'!Z337</f>
        <v>200</v>
      </c>
      <c r="S33" s="853"/>
      <c r="T33" s="854"/>
      <c r="U33" s="855">
        <f>'Checklist - Ranking Office LNG'!F338</f>
        <v>0</v>
      </c>
      <c r="V33" s="856"/>
      <c r="W33" s="856"/>
      <c r="X33" s="857"/>
      <c r="Y33" s="784"/>
      <c r="Z33" s="207"/>
      <c r="AA33" s="207"/>
      <c r="AB33" s="207"/>
      <c r="AC33" s="224"/>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21"/>
      <c r="BW33" s="221"/>
      <c r="BX33" s="207"/>
      <c r="BY33" s="207"/>
      <c r="BZ33" s="207"/>
      <c r="CA33" s="207"/>
      <c r="CB33" s="207"/>
      <c r="CC33" s="207"/>
      <c r="CD33" s="207"/>
      <c r="CE33" s="207"/>
      <c r="CF33" s="207"/>
      <c r="CG33" s="207"/>
      <c r="CH33" s="207"/>
      <c r="CI33" s="207"/>
      <c r="CJ33" s="207"/>
      <c r="CK33" s="207"/>
      <c r="CL33" s="207"/>
      <c r="CM33" s="207"/>
      <c r="CN33" s="207"/>
      <c r="CO33" s="207"/>
      <c r="CP33" s="207"/>
      <c r="CQ33" s="207"/>
      <c r="CR33" s="207"/>
      <c r="CS33" s="207"/>
      <c r="CT33" s="207"/>
      <c r="CU33" s="207"/>
      <c r="CV33" s="207"/>
      <c r="CW33" s="207"/>
      <c r="CX33" s="207"/>
      <c r="CY33" s="207"/>
      <c r="CZ33" s="207"/>
      <c r="DA33" s="207"/>
      <c r="DB33" s="207"/>
      <c r="DC33" s="207"/>
      <c r="DD33" s="207"/>
    </row>
    <row r="34" spans="1:108" s="39" customFormat="1" ht="27.95" customHeight="1" x14ac:dyDescent="0.2">
      <c r="A34" s="148"/>
      <c r="B34" s="377" t="str">
        <f>'Checklist - Ranking Office LNG'!B339</f>
        <v>5441</v>
      </c>
      <c r="C34" s="717" t="str">
        <f>'Checklist - Ranking Office LNG'!C339</f>
        <v>Greenhouse Gas (GHG) Emissions - Methane (CH4) Emissions - Main Propulsion</v>
      </c>
      <c r="D34" s="847"/>
      <c r="E34" s="847"/>
      <c r="F34" s="847"/>
      <c r="G34" s="847"/>
      <c r="H34" s="847"/>
      <c r="I34" s="847"/>
      <c r="J34" s="847"/>
      <c r="K34" s="847"/>
      <c r="L34" s="847"/>
      <c r="M34" s="847"/>
      <c r="N34" s="848"/>
      <c r="O34" s="849">
        <f>'Checklist - Ranking Office LNG'!Y350</f>
        <v>0</v>
      </c>
      <c r="P34" s="850"/>
      <c r="Q34" s="851"/>
      <c r="R34" s="852">
        <f>'Checklist - Ranking Office LNG'!Z350</f>
        <v>55</v>
      </c>
      <c r="S34" s="853"/>
      <c r="T34" s="854"/>
      <c r="U34" s="855">
        <f>'Checklist - Ranking Office LNG'!F351</f>
        <v>0</v>
      </c>
      <c r="V34" s="856"/>
      <c r="W34" s="856"/>
      <c r="X34" s="857"/>
      <c r="Y34" s="784"/>
      <c r="Z34" s="207"/>
      <c r="AA34" s="207"/>
      <c r="AB34" s="207"/>
      <c r="AC34" s="224"/>
      <c r="AD34" s="221"/>
      <c r="AE34" s="221"/>
      <c r="AF34" s="221"/>
      <c r="AG34" s="221"/>
      <c r="AH34" s="221"/>
      <c r="AI34" s="221"/>
      <c r="AJ34" s="221"/>
      <c r="AK34" s="221"/>
      <c r="AL34" s="221"/>
      <c r="AM34" s="221"/>
      <c r="AN34" s="221"/>
      <c r="AO34" s="221"/>
      <c r="AP34" s="221"/>
      <c r="AQ34" s="221"/>
      <c r="AR34" s="221"/>
      <c r="AS34" s="221"/>
      <c r="AT34" s="221"/>
      <c r="AU34" s="221"/>
      <c r="AV34" s="221"/>
      <c r="AW34" s="221"/>
      <c r="AX34" s="221"/>
      <c r="AY34" s="221"/>
      <c r="AZ34" s="221"/>
      <c r="BA34" s="221"/>
      <c r="BB34" s="221"/>
      <c r="BC34" s="221"/>
      <c r="BD34" s="221"/>
      <c r="BE34" s="221"/>
      <c r="BF34" s="221"/>
      <c r="BG34" s="221"/>
      <c r="BH34" s="221"/>
      <c r="BI34" s="221"/>
      <c r="BJ34" s="221"/>
      <c r="BK34" s="221"/>
      <c r="BL34" s="221"/>
      <c r="BM34" s="221"/>
      <c r="BN34" s="221"/>
      <c r="BO34" s="221"/>
      <c r="BP34" s="221"/>
      <c r="BQ34" s="221"/>
      <c r="BR34" s="221"/>
      <c r="BS34" s="221"/>
      <c r="BT34" s="221"/>
      <c r="BU34" s="221"/>
      <c r="BV34" s="221"/>
      <c r="BW34" s="221"/>
      <c r="BX34" s="207"/>
      <c r="BY34" s="207"/>
      <c r="BZ34" s="207"/>
      <c r="CA34" s="207"/>
      <c r="CB34" s="207"/>
      <c r="CC34" s="207"/>
      <c r="CD34" s="207"/>
      <c r="CE34" s="207"/>
      <c r="CF34" s="207"/>
      <c r="CG34" s="207"/>
      <c r="CH34" s="207"/>
      <c r="CI34" s="207"/>
      <c r="CJ34" s="207"/>
      <c r="CK34" s="207"/>
      <c r="CL34" s="207"/>
      <c r="CM34" s="207"/>
      <c r="CN34" s="207"/>
      <c r="CO34" s="207"/>
      <c r="CP34" s="207"/>
      <c r="CQ34" s="207"/>
      <c r="CR34" s="207"/>
      <c r="CS34" s="207"/>
      <c r="CT34" s="207"/>
      <c r="CU34" s="207"/>
      <c r="CV34" s="207"/>
      <c r="CW34" s="207"/>
      <c r="CX34" s="207"/>
      <c r="CY34" s="207"/>
      <c r="CZ34" s="207"/>
      <c r="DA34" s="207"/>
      <c r="DB34" s="207"/>
      <c r="DC34" s="207"/>
      <c r="DD34" s="207"/>
    </row>
    <row r="35" spans="1:108" s="39" customFormat="1" ht="27.95" customHeight="1" x14ac:dyDescent="0.2">
      <c r="A35" s="148"/>
      <c r="B35" s="377" t="str">
        <f>'Checklist - Ranking Office LNG'!B352</f>
        <v>5460</v>
      </c>
      <c r="C35" s="717" t="str">
        <f>'Checklist - Ranking Office LNG'!C352</f>
        <v>Environmental Ship Index (ESI)</v>
      </c>
      <c r="D35" s="847"/>
      <c r="E35" s="847"/>
      <c r="F35" s="847"/>
      <c r="G35" s="847"/>
      <c r="H35" s="847"/>
      <c r="I35" s="847"/>
      <c r="J35" s="847"/>
      <c r="K35" s="847"/>
      <c r="L35" s="847"/>
      <c r="M35" s="847"/>
      <c r="N35" s="848"/>
      <c r="O35" s="849">
        <f>'Checklist - Ranking Office LNG'!Y354</f>
        <v>0</v>
      </c>
      <c r="P35" s="850"/>
      <c r="Q35" s="851"/>
      <c r="R35" s="852">
        <f>'Checklist - Ranking Office LNG'!Z354</f>
        <v>50</v>
      </c>
      <c r="S35" s="853"/>
      <c r="T35" s="854"/>
      <c r="U35" s="855">
        <f>'Checklist - Ranking Office LNG'!F355</f>
        <v>0</v>
      </c>
      <c r="V35" s="856"/>
      <c r="W35" s="856"/>
      <c r="X35" s="857"/>
      <c r="Y35" s="784"/>
      <c r="Z35" s="207"/>
      <c r="AA35" s="207"/>
      <c r="AB35" s="207"/>
      <c r="AC35" s="224"/>
      <c r="AD35" s="221"/>
      <c r="AE35" s="221"/>
      <c r="AF35" s="221"/>
      <c r="AG35" s="221"/>
      <c r="AH35" s="221"/>
      <c r="AI35" s="221"/>
      <c r="AJ35" s="221"/>
      <c r="AK35" s="221"/>
      <c r="AL35" s="221"/>
      <c r="AM35" s="221"/>
      <c r="AN35" s="221"/>
      <c r="AO35" s="221"/>
      <c r="AP35" s="221"/>
      <c r="AQ35" s="221"/>
      <c r="AR35" s="221"/>
      <c r="AS35" s="221"/>
      <c r="AT35" s="221"/>
      <c r="AU35" s="221"/>
      <c r="AV35" s="221"/>
      <c r="AW35" s="221"/>
      <c r="AX35" s="221"/>
      <c r="AY35" s="221"/>
      <c r="AZ35" s="221"/>
      <c r="BA35" s="221"/>
      <c r="BB35" s="221"/>
      <c r="BC35" s="221"/>
      <c r="BD35" s="221"/>
      <c r="BE35" s="221"/>
      <c r="BF35" s="221"/>
      <c r="BG35" s="221"/>
      <c r="BH35" s="221"/>
      <c r="BI35" s="221"/>
      <c r="BJ35" s="221"/>
      <c r="BK35" s="221"/>
      <c r="BL35" s="221"/>
      <c r="BM35" s="221"/>
      <c r="BN35" s="221"/>
      <c r="BO35" s="221"/>
      <c r="BP35" s="221"/>
      <c r="BQ35" s="221"/>
      <c r="BR35" s="221"/>
      <c r="BS35" s="221"/>
      <c r="BT35" s="221"/>
      <c r="BU35" s="221"/>
      <c r="BV35" s="221"/>
      <c r="BW35" s="221"/>
      <c r="BX35" s="207"/>
      <c r="BY35" s="207"/>
      <c r="BZ35" s="207"/>
      <c r="CA35" s="207"/>
      <c r="CB35" s="207"/>
      <c r="CC35" s="207"/>
      <c r="CD35" s="207"/>
      <c r="CE35" s="207"/>
      <c r="CF35" s="207"/>
      <c r="CG35" s="207"/>
      <c r="CH35" s="207"/>
      <c r="CI35" s="207"/>
      <c r="CJ35" s="207"/>
      <c r="CK35" s="207"/>
      <c r="CL35" s="207"/>
      <c r="CM35" s="207"/>
      <c r="CN35" s="207"/>
      <c r="CO35" s="207"/>
      <c r="CP35" s="207"/>
      <c r="CQ35" s="207"/>
      <c r="CR35" s="207"/>
      <c r="CS35" s="207"/>
      <c r="CT35" s="207"/>
      <c r="CU35" s="207"/>
      <c r="CV35" s="207"/>
      <c r="CW35" s="207"/>
      <c r="CX35" s="207"/>
      <c r="CY35" s="207"/>
      <c r="CZ35" s="207"/>
      <c r="DA35" s="207"/>
      <c r="DB35" s="207"/>
      <c r="DC35" s="207"/>
      <c r="DD35" s="207"/>
    </row>
    <row r="36" spans="1:108" s="39" customFormat="1" ht="27.95" customHeight="1" x14ac:dyDescent="0.2">
      <c r="A36" s="148"/>
      <c r="B36" s="377" t="str">
        <f>'Checklist - Ranking Office LNG'!B356</f>
        <v>5500</v>
      </c>
      <c r="C36" s="717" t="str">
        <f>'Checklist - Ranking Office LNG'!C356</f>
        <v>Sewage Management</v>
      </c>
      <c r="D36" s="847"/>
      <c r="E36" s="847"/>
      <c r="F36" s="847"/>
      <c r="G36" s="847"/>
      <c r="H36" s="847"/>
      <c r="I36" s="847"/>
      <c r="J36" s="847"/>
      <c r="K36" s="847"/>
      <c r="L36" s="847"/>
      <c r="M36" s="847"/>
      <c r="N36" s="848"/>
      <c r="O36" s="849">
        <f>'Checklist - Ranking Office LNG'!Y368</f>
        <v>0</v>
      </c>
      <c r="P36" s="850"/>
      <c r="Q36" s="851"/>
      <c r="R36" s="852">
        <f>'Checklist - Ranking Office LNG'!Z368</f>
        <v>45</v>
      </c>
      <c r="S36" s="853"/>
      <c r="T36" s="854"/>
      <c r="U36" s="855">
        <f>'Checklist - Ranking Office LNG'!F369</f>
        <v>20</v>
      </c>
      <c r="V36" s="856"/>
      <c r="W36" s="856"/>
      <c r="X36" s="857"/>
      <c r="Y36" s="784"/>
      <c r="Z36" s="207"/>
      <c r="AA36" s="207"/>
      <c r="AB36" s="207"/>
      <c r="AC36" s="224"/>
      <c r="AD36" s="221"/>
      <c r="AE36" s="221"/>
      <c r="AF36" s="221"/>
      <c r="AG36" s="221"/>
      <c r="AH36" s="221"/>
      <c r="AI36" s="221"/>
      <c r="AJ36" s="221"/>
      <c r="AK36" s="221"/>
      <c r="AL36" s="221"/>
      <c r="AM36" s="221"/>
      <c r="AN36" s="221"/>
      <c r="AO36" s="221"/>
      <c r="AP36" s="221"/>
      <c r="AQ36" s="221"/>
      <c r="AR36" s="221"/>
      <c r="AS36" s="221"/>
      <c r="AT36" s="221"/>
      <c r="AU36" s="221"/>
      <c r="AV36" s="221"/>
      <c r="AW36" s="221"/>
      <c r="AX36" s="221"/>
      <c r="AY36" s="221"/>
      <c r="AZ36" s="221"/>
      <c r="BA36" s="221"/>
      <c r="BB36" s="221"/>
      <c r="BC36" s="221"/>
      <c r="BD36" s="221"/>
      <c r="BE36" s="221"/>
      <c r="BF36" s="221"/>
      <c r="BG36" s="221"/>
      <c r="BH36" s="221"/>
      <c r="BI36" s="221"/>
      <c r="BJ36" s="221"/>
      <c r="BK36" s="221"/>
      <c r="BL36" s="221"/>
      <c r="BM36" s="221"/>
      <c r="BN36" s="221"/>
      <c r="BO36" s="221"/>
      <c r="BP36" s="221"/>
      <c r="BQ36" s="221"/>
      <c r="BR36" s="221"/>
      <c r="BS36" s="221"/>
      <c r="BT36" s="221"/>
      <c r="BU36" s="221"/>
      <c r="BV36" s="221"/>
      <c r="BW36" s="221"/>
      <c r="BX36" s="207"/>
      <c r="BY36" s="207"/>
      <c r="BZ36" s="207"/>
      <c r="CA36" s="207"/>
      <c r="CB36" s="207"/>
      <c r="CC36" s="207"/>
      <c r="CD36" s="207"/>
      <c r="CE36" s="207"/>
      <c r="CF36" s="207"/>
      <c r="CG36" s="207"/>
      <c r="CH36" s="207"/>
      <c r="CI36" s="207"/>
      <c r="CJ36" s="207"/>
      <c r="CK36" s="207"/>
      <c r="CL36" s="207"/>
      <c r="CM36" s="207"/>
      <c r="CN36" s="207"/>
      <c r="CO36" s="207"/>
      <c r="CP36" s="207"/>
      <c r="CQ36" s="207"/>
      <c r="CR36" s="207"/>
      <c r="CS36" s="207"/>
      <c r="CT36" s="207"/>
      <c r="CU36" s="207"/>
      <c r="CV36" s="207"/>
      <c r="CW36" s="207"/>
      <c r="CX36" s="207"/>
      <c r="CY36" s="207"/>
      <c r="CZ36" s="207"/>
      <c r="DA36" s="207"/>
      <c r="DB36" s="207"/>
      <c r="DC36" s="207"/>
      <c r="DD36" s="207"/>
    </row>
    <row r="37" spans="1:108" s="39" customFormat="1" ht="27.95" customHeight="1" x14ac:dyDescent="0.2">
      <c r="A37" s="148"/>
      <c r="B37" s="377" t="str">
        <f>'Checklist - Ranking Office LNG'!B370</f>
        <v>5510</v>
      </c>
      <c r="C37" s="717" t="str">
        <f>'Checklist - Ranking Office LNG'!C370</f>
        <v>Grey Water Management</v>
      </c>
      <c r="D37" s="847"/>
      <c r="E37" s="847"/>
      <c r="F37" s="847"/>
      <c r="G37" s="847"/>
      <c r="H37" s="847"/>
      <c r="I37" s="847"/>
      <c r="J37" s="847"/>
      <c r="K37" s="847"/>
      <c r="L37" s="847"/>
      <c r="M37" s="847"/>
      <c r="N37" s="848"/>
      <c r="O37" s="849">
        <f>'Checklist - Ranking Office LNG'!Y373</f>
        <v>0</v>
      </c>
      <c r="P37" s="850"/>
      <c r="Q37" s="851"/>
      <c r="R37" s="852">
        <f>'Checklist - Ranking Office LNG'!Z373</f>
        <v>25</v>
      </c>
      <c r="S37" s="853"/>
      <c r="T37" s="854"/>
      <c r="U37" s="855">
        <f>'Checklist - Ranking Office LNG'!F374</f>
        <v>0</v>
      </c>
      <c r="V37" s="856"/>
      <c r="W37" s="856"/>
      <c r="X37" s="857"/>
      <c r="Y37" s="784"/>
      <c r="Z37" s="207"/>
      <c r="AA37" s="207"/>
      <c r="AB37" s="207"/>
      <c r="AC37" s="224"/>
      <c r="AD37" s="221"/>
      <c r="AE37" s="221"/>
      <c r="AF37" s="221"/>
      <c r="AG37" s="221"/>
      <c r="AH37" s="221"/>
      <c r="AI37" s="221"/>
      <c r="AJ37" s="221"/>
      <c r="AK37" s="221"/>
      <c r="AL37" s="221"/>
      <c r="AM37" s="221"/>
      <c r="AN37" s="221"/>
      <c r="AO37" s="221"/>
      <c r="AP37" s="221"/>
      <c r="AQ37" s="221"/>
      <c r="AR37" s="221"/>
      <c r="AS37" s="221"/>
      <c r="AT37" s="221"/>
      <c r="AU37" s="221"/>
      <c r="AV37" s="221"/>
      <c r="AW37" s="221"/>
      <c r="AX37" s="221"/>
      <c r="AY37" s="221"/>
      <c r="AZ37" s="221"/>
      <c r="BA37" s="221"/>
      <c r="BB37" s="221"/>
      <c r="BC37" s="221"/>
      <c r="BD37" s="221"/>
      <c r="BE37" s="221"/>
      <c r="BF37" s="221"/>
      <c r="BG37" s="221"/>
      <c r="BH37" s="221"/>
      <c r="BI37" s="221"/>
      <c r="BJ37" s="221"/>
      <c r="BK37" s="221"/>
      <c r="BL37" s="221"/>
      <c r="BM37" s="221"/>
      <c r="BN37" s="221"/>
      <c r="BO37" s="221"/>
      <c r="BP37" s="221"/>
      <c r="BQ37" s="221"/>
      <c r="BR37" s="221"/>
      <c r="BS37" s="221"/>
      <c r="BT37" s="221"/>
      <c r="BU37" s="221"/>
      <c r="BV37" s="221"/>
      <c r="BW37" s="221"/>
      <c r="BX37" s="207"/>
      <c r="BY37" s="207"/>
      <c r="BZ37" s="207"/>
      <c r="CA37" s="207"/>
      <c r="CB37" s="207"/>
      <c r="CC37" s="207"/>
      <c r="CD37" s="207"/>
      <c r="CE37" s="207"/>
      <c r="CF37" s="207"/>
      <c r="CG37" s="207"/>
      <c r="CH37" s="207"/>
      <c r="CI37" s="207"/>
      <c r="CJ37" s="207"/>
      <c r="CK37" s="207"/>
      <c r="CL37" s="207"/>
      <c r="CM37" s="207"/>
      <c r="CN37" s="207"/>
      <c r="CO37" s="207"/>
      <c r="CP37" s="207"/>
      <c r="CQ37" s="207"/>
      <c r="CR37" s="207"/>
      <c r="CS37" s="207"/>
      <c r="CT37" s="207"/>
      <c r="CU37" s="207"/>
      <c r="CV37" s="207"/>
      <c r="CW37" s="207"/>
      <c r="CX37" s="207"/>
      <c r="CY37" s="207"/>
      <c r="CZ37" s="207"/>
      <c r="DA37" s="207"/>
      <c r="DB37" s="207"/>
      <c r="DC37" s="207"/>
      <c r="DD37" s="207"/>
    </row>
    <row r="38" spans="1:108" s="39" customFormat="1" ht="27.95" customHeight="1" x14ac:dyDescent="0.2">
      <c r="A38" s="148"/>
      <c r="B38" s="377" t="str">
        <f>'Checklist - Ranking Office LNG'!B375</f>
        <v>5700</v>
      </c>
      <c r="C38" s="717" t="str">
        <f>'Checklist - Ranking Office LNG'!C375</f>
        <v>Ballast Water Management</v>
      </c>
      <c r="D38" s="847"/>
      <c r="E38" s="847"/>
      <c r="F38" s="847"/>
      <c r="G38" s="847"/>
      <c r="H38" s="847"/>
      <c r="I38" s="847"/>
      <c r="J38" s="847"/>
      <c r="K38" s="847"/>
      <c r="L38" s="847"/>
      <c r="M38" s="847"/>
      <c r="N38" s="848"/>
      <c r="O38" s="849">
        <f>'Checklist - Ranking Office LNG'!Y386</f>
        <v>0</v>
      </c>
      <c r="P38" s="850"/>
      <c r="Q38" s="851"/>
      <c r="R38" s="852">
        <f>'Checklist - Ranking Office LNG'!Z386</f>
        <v>60</v>
      </c>
      <c r="S38" s="853"/>
      <c r="T38" s="854"/>
      <c r="U38" s="855">
        <f>'Checklist - Ranking Office LNG'!F387</f>
        <v>20</v>
      </c>
      <c r="V38" s="856"/>
      <c r="W38" s="856"/>
      <c r="X38" s="857"/>
      <c r="Y38" s="784"/>
      <c r="Z38" s="207"/>
      <c r="AA38" s="207"/>
      <c r="AB38" s="207"/>
      <c r="AC38" s="224"/>
      <c r="AD38" s="221"/>
      <c r="AE38" s="221"/>
      <c r="AF38" s="221"/>
      <c r="AG38" s="221"/>
      <c r="AH38" s="221"/>
      <c r="AI38" s="221"/>
      <c r="AJ38" s="221"/>
      <c r="AK38" s="221"/>
      <c r="AL38" s="221"/>
      <c r="AM38" s="221"/>
      <c r="AN38" s="221"/>
      <c r="AO38" s="221"/>
      <c r="AP38" s="221"/>
      <c r="AQ38" s="221"/>
      <c r="AR38" s="221"/>
      <c r="AS38" s="221"/>
      <c r="AT38" s="221"/>
      <c r="AU38" s="221"/>
      <c r="AV38" s="221"/>
      <c r="AW38" s="221"/>
      <c r="AX38" s="221"/>
      <c r="AY38" s="221"/>
      <c r="AZ38" s="221"/>
      <c r="BA38" s="221"/>
      <c r="BB38" s="221"/>
      <c r="BC38" s="221"/>
      <c r="BD38" s="221"/>
      <c r="BE38" s="221"/>
      <c r="BF38" s="221"/>
      <c r="BG38" s="221"/>
      <c r="BH38" s="221"/>
      <c r="BI38" s="221"/>
      <c r="BJ38" s="221"/>
      <c r="BK38" s="221"/>
      <c r="BL38" s="221"/>
      <c r="BM38" s="221"/>
      <c r="BN38" s="221"/>
      <c r="BO38" s="221"/>
      <c r="BP38" s="221"/>
      <c r="BQ38" s="221"/>
      <c r="BR38" s="221"/>
      <c r="BS38" s="221"/>
      <c r="BT38" s="221"/>
      <c r="BU38" s="221"/>
      <c r="BV38" s="221"/>
      <c r="BW38" s="221"/>
      <c r="BX38" s="207"/>
      <c r="BY38" s="207"/>
      <c r="BZ38" s="207"/>
      <c r="CA38" s="207"/>
      <c r="CB38" s="207"/>
      <c r="CC38" s="207"/>
      <c r="CD38" s="207"/>
      <c r="CE38" s="207"/>
      <c r="CF38" s="207"/>
      <c r="CG38" s="207"/>
      <c r="CH38" s="207"/>
      <c r="CI38" s="207"/>
      <c r="CJ38" s="207"/>
      <c r="CK38" s="207"/>
      <c r="CL38" s="207"/>
      <c r="CM38" s="207"/>
      <c r="CN38" s="207"/>
      <c r="CO38" s="207"/>
      <c r="CP38" s="207"/>
      <c r="CQ38" s="207"/>
      <c r="CR38" s="207"/>
      <c r="CS38" s="207"/>
      <c r="CT38" s="207"/>
      <c r="CU38" s="207"/>
      <c r="CV38" s="207"/>
      <c r="CW38" s="207"/>
      <c r="CX38" s="207"/>
      <c r="CY38" s="207"/>
      <c r="CZ38" s="207"/>
      <c r="DA38" s="207"/>
      <c r="DB38" s="207"/>
      <c r="DC38" s="207"/>
      <c r="DD38" s="207"/>
    </row>
    <row r="39" spans="1:108" s="39" customFormat="1" ht="27.95" customHeight="1" x14ac:dyDescent="0.2">
      <c r="A39" s="148"/>
      <c r="B39" s="377" t="str">
        <f>'Checklist - Ranking Office LNG'!B388</f>
        <v>5801</v>
      </c>
      <c r="C39" s="717" t="str">
        <f>'Checklist - Ranking Office LNG'!C388</f>
        <v>Protection of fuel oil tanks, lube oil tanks and hull</v>
      </c>
      <c r="D39" s="847"/>
      <c r="E39" s="847"/>
      <c r="F39" s="847"/>
      <c r="G39" s="847"/>
      <c r="H39" s="847"/>
      <c r="I39" s="847"/>
      <c r="J39" s="847"/>
      <c r="K39" s="847"/>
      <c r="L39" s="847"/>
      <c r="M39" s="847"/>
      <c r="N39" s="848"/>
      <c r="O39" s="849">
        <f>'Checklist - Ranking Office LNG'!Y391</f>
        <v>0</v>
      </c>
      <c r="P39" s="850"/>
      <c r="Q39" s="851"/>
      <c r="R39" s="852">
        <f>'Checklist - Ranking Office LNG'!Z391</f>
        <v>30</v>
      </c>
      <c r="S39" s="853"/>
      <c r="T39" s="854"/>
      <c r="U39" s="855">
        <f>'Checklist - Ranking Office LNG'!F392</f>
        <v>0</v>
      </c>
      <c r="V39" s="856"/>
      <c r="W39" s="856"/>
      <c r="X39" s="857"/>
      <c r="Y39" s="784"/>
      <c r="Z39" s="207"/>
      <c r="AA39" s="207"/>
      <c r="AB39" s="207"/>
      <c r="AC39" s="224"/>
      <c r="AD39" s="221"/>
      <c r="AE39" s="221"/>
      <c r="AF39" s="221"/>
      <c r="AG39" s="221"/>
      <c r="AH39" s="221"/>
      <c r="AI39" s="221"/>
      <c r="AJ39" s="221"/>
      <c r="AK39" s="221"/>
      <c r="AL39" s="221"/>
      <c r="AM39" s="221"/>
      <c r="AN39" s="221"/>
      <c r="AO39" s="221"/>
      <c r="AP39" s="221"/>
      <c r="AQ39" s="221"/>
      <c r="AR39" s="221"/>
      <c r="AS39" s="221"/>
      <c r="AT39" s="221"/>
      <c r="AU39" s="221"/>
      <c r="AV39" s="221"/>
      <c r="AW39" s="221"/>
      <c r="AX39" s="221"/>
      <c r="AY39" s="221"/>
      <c r="AZ39" s="221"/>
      <c r="BA39" s="221"/>
      <c r="BB39" s="221"/>
      <c r="BC39" s="221"/>
      <c r="BD39" s="221"/>
      <c r="BE39" s="221"/>
      <c r="BF39" s="221"/>
      <c r="BG39" s="221"/>
      <c r="BH39" s="221"/>
      <c r="BI39" s="221"/>
      <c r="BJ39" s="221"/>
      <c r="BK39" s="221"/>
      <c r="BL39" s="221"/>
      <c r="BM39" s="221"/>
      <c r="BN39" s="221"/>
      <c r="BO39" s="221"/>
      <c r="BP39" s="221"/>
      <c r="BQ39" s="221"/>
      <c r="BR39" s="221"/>
      <c r="BS39" s="221"/>
      <c r="BT39" s="221"/>
      <c r="BU39" s="221"/>
      <c r="BV39" s="221"/>
      <c r="BW39" s="221"/>
      <c r="BX39" s="207"/>
      <c r="BY39" s="207"/>
      <c r="BZ39" s="207"/>
      <c r="CA39" s="207"/>
      <c r="CB39" s="207"/>
      <c r="CC39" s="207"/>
      <c r="CD39" s="207"/>
      <c r="CE39" s="207"/>
      <c r="CF39" s="207"/>
      <c r="CG39" s="207"/>
      <c r="CH39" s="207"/>
      <c r="CI39" s="207"/>
      <c r="CJ39" s="207"/>
      <c r="CK39" s="207"/>
      <c r="CL39" s="207"/>
      <c r="CM39" s="207"/>
      <c r="CN39" s="207"/>
      <c r="CO39" s="207"/>
      <c r="CP39" s="207"/>
      <c r="CQ39" s="207"/>
      <c r="CR39" s="207"/>
      <c r="CS39" s="207"/>
      <c r="CT39" s="207"/>
      <c r="CU39" s="207"/>
      <c r="CV39" s="207"/>
      <c r="CW39" s="207"/>
      <c r="CX39" s="207"/>
      <c r="CY39" s="207"/>
      <c r="CZ39" s="207"/>
      <c r="DA39" s="207"/>
      <c r="DB39" s="207"/>
      <c r="DC39" s="207"/>
      <c r="DD39" s="207"/>
    </row>
    <row r="40" spans="1:108" s="39" customFormat="1" ht="27.95" customHeight="1" x14ac:dyDescent="0.2">
      <c r="A40" s="148"/>
      <c r="B40" s="377">
        <f>'Checklist - Ranking Office LNG'!B394</f>
        <v>5810</v>
      </c>
      <c r="C40" s="717" t="str">
        <f>'Checklist - Ranking Office LNG'!C394</f>
        <v>Stern tube lubrication</v>
      </c>
      <c r="D40" s="847"/>
      <c r="E40" s="847"/>
      <c r="F40" s="847"/>
      <c r="G40" s="847"/>
      <c r="H40" s="847"/>
      <c r="I40" s="847"/>
      <c r="J40" s="847"/>
      <c r="K40" s="847"/>
      <c r="L40" s="847"/>
      <c r="M40" s="847"/>
      <c r="N40" s="848"/>
      <c r="O40" s="849">
        <f>'Checklist - Ranking Office LNG'!Y398</f>
        <v>0</v>
      </c>
      <c r="P40" s="850"/>
      <c r="Q40" s="851"/>
      <c r="R40" s="852">
        <f>'Checklist - Ranking Office LNG'!Z398</f>
        <v>60</v>
      </c>
      <c r="S40" s="853"/>
      <c r="T40" s="854"/>
      <c r="U40" s="855">
        <f>'Checklist - Ranking Office LNG'!F399</f>
        <v>0</v>
      </c>
      <c r="V40" s="856"/>
      <c r="W40" s="856"/>
      <c r="X40" s="857"/>
      <c r="Y40" s="784"/>
      <c r="Z40" s="207"/>
      <c r="AA40" s="207"/>
      <c r="AB40" s="207"/>
      <c r="AC40" s="224"/>
      <c r="AD40" s="221"/>
      <c r="AE40" s="221"/>
      <c r="AF40" s="221"/>
      <c r="AG40" s="221"/>
      <c r="AH40" s="221"/>
      <c r="AI40" s="221"/>
      <c r="AJ40" s="221"/>
      <c r="AK40" s="221"/>
      <c r="AL40" s="221"/>
      <c r="AM40" s="221"/>
      <c r="AN40" s="221"/>
      <c r="AO40" s="221"/>
      <c r="AP40" s="221"/>
      <c r="AQ40" s="221"/>
      <c r="AR40" s="221"/>
      <c r="AS40" s="221"/>
      <c r="AT40" s="221"/>
      <c r="AU40" s="221"/>
      <c r="AV40" s="221"/>
      <c r="AW40" s="221"/>
      <c r="AX40" s="221"/>
      <c r="AY40" s="221"/>
      <c r="AZ40" s="221"/>
      <c r="BA40" s="221"/>
      <c r="BB40" s="221"/>
      <c r="BC40" s="221"/>
      <c r="BD40" s="221"/>
      <c r="BE40" s="221"/>
      <c r="BF40" s="221"/>
      <c r="BG40" s="221"/>
      <c r="BH40" s="221"/>
      <c r="BI40" s="221"/>
      <c r="BJ40" s="221"/>
      <c r="BK40" s="221"/>
      <c r="BL40" s="221"/>
      <c r="BM40" s="221"/>
      <c r="BN40" s="221"/>
      <c r="BO40" s="221"/>
      <c r="BP40" s="221"/>
      <c r="BQ40" s="221"/>
      <c r="BR40" s="221"/>
      <c r="BS40" s="221"/>
      <c r="BT40" s="221"/>
      <c r="BU40" s="221"/>
      <c r="BV40" s="221"/>
      <c r="BW40" s="221"/>
      <c r="BX40" s="207"/>
      <c r="BY40" s="207"/>
      <c r="BZ40" s="207"/>
      <c r="CA40" s="207"/>
      <c r="CB40" s="207"/>
      <c r="CC40" s="207"/>
      <c r="CD40" s="207"/>
      <c r="CE40" s="207"/>
      <c r="CF40" s="207"/>
      <c r="CG40" s="207"/>
      <c r="CH40" s="207"/>
      <c r="CI40" s="207"/>
      <c r="CJ40" s="207"/>
      <c r="CK40" s="207"/>
      <c r="CL40" s="207"/>
      <c r="CM40" s="207"/>
      <c r="CN40" s="207"/>
      <c r="CO40" s="207"/>
      <c r="CP40" s="207"/>
      <c r="CQ40" s="207"/>
      <c r="CR40" s="207"/>
      <c r="CS40" s="207"/>
      <c r="CT40" s="207"/>
      <c r="CU40" s="207"/>
      <c r="CV40" s="207"/>
      <c r="CW40" s="207"/>
      <c r="CX40" s="207"/>
      <c r="CY40" s="207"/>
      <c r="CZ40" s="207"/>
      <c r="DA40" s="207"/>
      <c r="DB40" s="207"/>
      <c r="DC40" s="207"/>
      <c r="DD40" s="207"/>
    </row>
    <row r="41" spans="1:108" s="39" customFormat="1" ht="27.95" customHeight="1" x14ac:dyDescent="0.2">
      <c r="A41" s="148"/>
      <c r="B41" s="377">
        <f>'Checklist - Ranking Office LNG'!B400</f>
        <v>5811</v>
      </c>
      <c r="C41" s="717" t="str">
        <f>'Checklist - Ranking Office LNG'!C400</f>
        <v>Mooring wire lubrication</v>
      </c>
      <c r="D41" s="847"/>
      <c r="E41" s="847"/>
      <c r="F41" s="847"/>
      <c r="G41" s="847"/>
      <c r="H41" s="847"/>
      <c r="I41" s="847"/>
      <c r="J41" s="847"/>
      <c r="K41" s="847"/>
      <c r="L41" s="847"/>
      <c r="M41" s="847"/>
      <c r="N41" s="848"/>
      <c r="O41" s="849">
        <f>'Checklist - Ranking Office LNG'!Y402</f>
        <v>0</v>
      </c>
      <c r="P41" s="850"/>
      <c r="Q41" s="851"/>
      <c r="R41" s="852">
        <f>'Checklist - Ranking Office LNG'!Z402</f>
        <v>20</v>
      </c>
      <c r="S41" s="853"/>
      <c r="T41" s="854"/>
      <c r="U41" s="855">
        <f>'Checklist - Ranking Office LNG'!F403</f>
        <v>0</v>
      </c>
      <c r="V41" s="856"/>
      <c r="W41" s="856"/>
      <c r="X41" s="857"/>
      <c r="Y41" s="784"/>
      <c r="Z41" s="207"/>
      <c r="AA41" s="207"/>
      <c r="AB41" s="207"/>
      <c r="AC41" s="224"/>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07"/>
      <c r="BY41" s="207"/>
      <c r="BZ41" s="207"/>
      <c r="CA41" s="207"/>
      <c r="CB41" s="207"/>
      <c r="CC41" s="207"/>
      <c r="CD41" s="207"/>
      <c r="CE41" s="207"/>
      <c r="CF41" s="207"/>
      <c r="CG41" s="207"/>
      <c r="CH41" s="207"/>
      <c r="CI41" s="207"/>
      <c r="CJ41" s="207"/>
      <c r="CK41" s="207"/>
      <c r="CL41" s="207"/>
      <c r="CM41" s="207"/>
      <c r="CN41" s="207"/>
      <c r="CO41" s="207"/>
      <c r="CP41" s="207"/>
      <c r="CQ41" s="207"/>
      <c r="CR41" s="207"/>
      <c r="CS41" s="207"/>
      <c r="CT41" s="207"/>
      <c r="CU41" s="207"/>
      <c r="CV41" s="207"/>
      <c r="CW41" s="207"/>
      <c r="CX41" s="207"/>
      <c r="CY41" s="207"/>
      <c r="CZ41" s="207"/>
      <c r="DA41" s="207"/>
      <c r="DB41" s="207"/>
      <c r="DC41" s="207"/>
      <c r="DD41" s="207"/>
    </row>
    <row r="42" spans="1:108" s="39" customFormat="1" ht="27.95" customHeight="1" x14ac:dyDescent="0.2">
      <c r="A42" s="148"/>
      <c r="B42" s="377">
        <f>'Checklist - Ranking Office LNG'!B404</f>
        <v>5812</v>
      </c>
      <c r="C42" s="717" t="str">
        <f>'Checklist - Ranking Office LNG'!C404</f>
        <v>Deck equipment lubrication (use of oils)</v>
      </c>
      <c r="D42" s="847"/>
      <c r="E42" s="847"/>
      <c r="F42" s="847"/>
      <c r="G42" s="847"/>
      <c r="H42" s="847"/>
      <c r="I42" s="847"/>
      <c r="J42" s="847"/>
      <c r="K42" s="847"/>
      <c r="L42" s="847"/>
      <c r="M42" s="847"/>
      <c r="N42" s="848"/>
      <c r="O42" s="849">
        <f>'Checklist - Ranking Office LNG'!Y410</f>
        <v>0</v>
      </c>
      <c r="P42" s="850"/>
      <c r="Q42" s="851"/>
      <c r="R42" s="852">
        <f>'Checklist - Ranking Office LNG'!Z410</f>
        <v>55</v>
      </c>
      <c r="S42" s="853"/>
      <c r="T42" s="854"/>
      <c r="U42" s="855">
        <f>'Checklist - Ranking Office LNG'!F411</f>
        <v>0</v>
      </c>
      <c r="V42" s="856"/>
      <c r="W42" s="856"/>
      <c r="X42" s="857"/>
      <c r="Y42" s="784"/>
      <c r="Z42" s="207"/>
      <c r="AA42" s="207"/>
      <c r="AB42" s="207"/>
      <c r="AC42" s="224"/>
      <c r="AD42" s="221"/>
      <c r="AE42" s="221"/>
      <c r="AF42" s="221"/>
      <c r="AG42" s="221"/>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07"/>
      <c r="BY42" s="207"/>
      <c r="BZ42" s="207"/>
      <c r="CA42" s="207"/>
      <c r="CB42" s="207"/>
      <c r="CC42" s="207"/>
      <c r="CD42" s="207"/>
      <c r="CE42" s="207"/>
      <c r="CF42" s="207"/>
      <c r="CG42" s="207"/>
      <c r="CH42" s="207"/>
      <c r="CI42" s="207"/>
      <c r="CJ42" s="207"/>
      <c r="CK42" s="207"/>
      <c r="CL42" s="207"/>
      <c r="CM42" s="207"/>
      <c r="CN42" s="207"/>
      <c r="CO42" s="207"/>
      <c r="CP42" s="207"/>
      <c r="CQ42" s="207"/>
      <c r="CR42" s="207"/>
      <c r="CS42" s="207"/>
      <c r="CT42" s="207"/>
      <c r="CU42" s="207"/>
      <c r="CV42" s="207"/>
      <c r="CW42" s="207"/>
      <c r="CX42" s="207"/>
      <c r="CY42" s="207"/>
      <c r="CZ42" s="207"/>
      <c r="DA42" s="207"/>
      <c r="DB42" s="207"/>
      <c r="DC42" s="207"/>
      <c r="DD42" s="207"/>
    </row>
    <row r="43" spans="1:108" s="39" customFormat="1" ht="27.95" customHeight="1" thickBot="1" x14ac:dyDescent="0.25">
      <c r="A43" s="148"/>
      <c r="B43" s="382" t="str">
        <f>'Checklist - Ranking Office LNG'!B412</f>
        <v>5820</v>
      </c>
      <c r="C43" s="881" t="str">
        <f>'Checklist - Ranking Office LNG'!C412</f>
        <v>Management of bilge water and sludge handling onboard</v>
      </c>
      <c r="D43" s="882"/>
      <c r="E43" s="882"/>
      <c r="F43" s="882"/>
      <c r="G43" s="882"/>
      <c r="H43" s="882"/>
      <c r="I43" s="882"/>
      <c r="J43" s="882"/>
      <c r="K43" s="882"/>
      <c r="L43" s="882"/>
      <c r="M43" s="882"/>
      <c r="N43" s="883"/>
      <c r="O43" s="884">
        <f>'Checklist - Ranking Office LNG'!Y417</f>
        <v>0</v>
      </c>
      <c r="P43" s="885"/>
      <c r="Q43" s="886"/>
      <c r="R43" s="887">
        <f>'Checklist - Ranking Office LNG'!Z417</f>
        <v>25</v>
      </c>
      <c r="S43" s="888"/>
      <c r="T43" s="889"/>
      <c r="U43" s="871">
        <f>'Checklist - Ranking Office LNG'!F418</f>
        <v>15</v>
      </c>
      <c r="V43" s="872"/>
      <c r="W43" s="872"/>
      <c r="X43" s="869"/>
      <c r="Y43" s="870"/>
      <c r="Z43" s="207"/>
      <c r="AA43" s="207"/>
      <c r="AB43" s="207"/>
      <c r="AC43" s="224"/>
      <c r="AD43" s="221"/>
      <c r="AE43" s="221"/>
      <c r="AF43" s="221"/>
      <c r="AG43" s="221"/>
      <c r="AH43" s="221"/>
      <c r="AI43" s="221"/>
      <c r="AJ43" s="221"/>
      <c r="AK43" s="221"/>
      <c r="AL43" s="221"/>
      <c r="AM43" s="221"/>
      <c r="AN43" s="221"/>
      <c r="AO43" s="221"/>
      <c r="AP43" s="221"/>
      <c r="AQ43" s="221"/>
      <c r="AR43" s="221"/>
      <c r="AS43" s="221"/>
      <c r="AT43" s="221"/>
      <c r="AU43" s="221"/>
      <c r="AV43" s="221"/>
      <c r="AW43" s="221"/>
      <c r="AX43" s="221"/>
      <c r="AY43" s="221"/>
      <c r="AZ43" s="221"/>
      <c r="BA43" s="221"/>
      <c r="BB43" s="221"/>
      <c r="BC43" s="221"/>
      <c r="BD43" s="221"/>
      <c r="BE43" s="221"/>
      <c r="BF43" s="221"/>
      <c r="BG43" s="221"/>
      <c r="BH43" s="221"/>
      <c r="BI43" s="221"/>
      <c r="BJ43" s="221"/>
      <c r="BK43" s="221"/>
      <c r="BL43" s="221"/>
      <c r="BM43" s="221"/>
      <c r="BN43" s="221"/>
      <c r="BO43" s="221"/>
      <c r="BP43" s="221"/>
      <c r="BQ43" s="221"/>
      <c r="BR43" s="221"/>
      <c r="BS43" s="221"/>
      <c r="BT43" s="221"/>
      <c r="BU43" s="221"/>
      <c r="BV43" s="221"/>
      <c r="BW43" s="221"/>
      <c r="BX43" s="207"/>
      <c r="BY43" s="207"/>
      <c r="BZ43" s="207"/>
      <c r="CA43" s="207"/>
      <c r="CB43" s="207"/>
      <c r="CC43" s="207"/>
      <c r="CD43" s="207"/>
      <c r="CE43" s="207"/>
      <c r="CF43" s="207"/>
      <c r="CG43" s="207"/>
      <c r="CH43" s="207"/>
      <c r="CI43" s="207"/>
      <c r="CJ43" s="207"/>
      <c r="CK43" s="207"/>
      <c r="CL43" s="207"/>
      <c r="CM43" s="207"/>
      <c r="CN43" s="207"/>
      <c r="CO43" s="207"/>
      <c r="CP43" s="207"/>
      <c r="CQ43" s="207"/>
      <c r="CR43" s="207"/>
      <c r="CS43" s="207"/>
      <c r="CT43" s="207"/>
      <c r="CU43" s="207"/>
      <c r="CV43" s="207"/>
      <c r="CW43" s="207"/>
      <c r="CX43" s="207"/>
      <c r="CY43" s="207"/>
      <c r="CZ43" s="207"/>
      <c r="DA43" s="207"/>
      <c r="DB43" s="207"/>
      <c r="DC43" s="207"/>
      <c r="DD43" s="207"/>
    </row>
    <row r="44" spans="1:108" s="39" customFormat="1" ht="27.95" customHeight="1" x14ac:dyDescent="0.2">
      <c r="A44" s="148"/>
      <c r="B44" s="522" t="str">
        <f>'Checklist - Ranking Office LNG'!B419</f>
        <v>5821</v>
      </c>
      <c r="C44" s="926" t="str">
        <f>'Checklist - Ranking Office LNG'!C419</f>
        <v>Outfitting of bilge water system</v>
      </c>
      <c r="D44" s="927"/>
      <c r="E44" s="927"/>
      <c r="F44" s="927"/>
      <c r="G44" s="927"/>
      <c r="H44" s="927"/>
      <c r="I44" s="927"/>
      <c r="J44" s="927"/>
      <c r="K44" s="927"/>
      <c r="L44" s="927"/>
      <c r="M44" s="927"/>
      <c r="N44" s="928"/>
      <c r="O44" s="929">
        <f>'Checklist - Ranking Office LNG'!Y434</f>
        <v>0</v>
      </c>
      <c r="P44" s="930"/>
      <c r="Q44" s="931"/>
      <c r="R44" s="932">
        <f>'Checklist - Ranking Office LNG'!Z434</f>
        <v>50</v>
      </c>
      <c r="S44" s="933"/>
      <c r="T44" s="934"/>
      <c r="U44" s="924">
        <f>'Checklist - Ranking Office LNG'!F435</f>
        <v>20</v>
      </c>
      <c r="V44" s="925"/>
      <c r="W44" s="925"/>
      <c r="X44" s="922"/>
      <c r="Y44" s="923"/>
      <c r="Z44" s="207"/>
      <c r="AA44" s="207"/>
      <c r="AB44" s="207"/>
      <c r="AC44" s="224"/>
      <c r="AD44" s="221"/>
      <c r="AE44" s="221"/>
      <c r="AF44" s="221"/>
      <c r="AG44" s="221"/>
      <c r="AH44" s="221"/>
      <c r="AI44" s="221"/>
      <c r="AJ44" s="221"/>
      <c r="AK44" s="221"/>
      <c r="AL44" s="221"/>
      <c r="AM44" s="221"/>
      <c r="AN44" s="221"/>
      <c r="AO44" s="221"/>
      <c r="AP44" s="221"/>
      <c r="AQ44" s="221"/>
      <c r="AR44" s="221"/>
      <c r="AS44" s="221"/>
      <c r="AT44" s="221"/>
      <c r="AU44" s="221"/>
      <c r="AV44" s="221"/>
      <c r="AW44" s="221"/>
      <c r="AX44" s="221"/>
      <c r="AY44" s="221"/>
      <c r="AZ44" s="221"/>
      <c r="BA44" s="221"/>
      <c r="BB44" s="221"/>
      <c r="BC44" s="221"/>
      <c r="BD44" s="221"/>
      <c r="BE44" s="221"/>
      <c r="BF44" s="221"/>
      <c r="BG44" s="221"/>
      <c r="BH44" s="221"/>
      <c r="BI44" s="221"/>
      <c r="BJ44" s="221"/>
      <c r="BK44" s="221"/>
      <c r="BL44" s="221"/>
      <c r="BM44" s="221"/>
      <c r="BN44" s="221"/>
      <c r="BO44" s="221"/>
      <c r="BP44" s="221"/>
      <c r="BQ44" s="221"/>
      <c r="BR44" s="221"/>
      <c r="BS44" s="221"/>
      <c r="BT44" s="221"/>
      <c r="BU44" s="221"/>
      <c r="BV44" s="221"/>
      <c r="BW44" s="221"/>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row>
    <row r="45" spans="1:108" s="39" customFormat="1" ht="27.95" customHeight="1" x14ac:dyDescent="0.2">
      <c r="A45" s="148"/>
      <c r="B45" s="377" t="str">
        <f>'Checklist - Ranking Office LNG'!B436</f>
        <v>5822</v>
      </c>
      <c r="C45" s="717" t="str">
        <f>'Checklist - Ranking Office LNG'!C436</f>
        <v>Outfitting of sludge handling system</v>
      </c>
      <c r="D45" s="847"/>
      <c r="E45" s="847"/>
      <c r="F45" s="847"/>
      <c r="G45" s="847"/>
      <c r="H45" s="847"/>
      <c r="I45" s="847"/>
      <c r="J45" s="847"/>
      <c r="K45" s="847"/>
      <c r="L45" s="847"/>
      <c r="M45" s="847"/>
      <c r="N45" s="848"/>
      <c r="O45" s="849">
        <f>'Checklist - Ranking Office LNG'!Y441</f>
        <v>0</v>
      </c>
      <c r="P45" s="850"/>
      <c r="Q45" s="851"/>
      <c r="R45" s="852">
        <f>'Checklist - Ranking Office LNG'!Z441</f>
        <v>20</v>
      </c>
      <c r="S45" s="853"/>
      <c r="T45" s="854"/>
      <c r="U45" s="855">
        <f>'Checklist - Ranking Office LNG'!F442</f>
        <v>10</v>
      </c>
      <c r="V45" s="856"/>
      <c r="W45" s="856"/>
      <c r="X45" s="857"/>
      <c r="Y45" s="784"/>
      <c r="Z45" s="207"/>
      <c r="AA45" s="207"/>
      <c r="AB45" s="207"/>
      <c r="AC45" s="224"/>
      <c r="AD45" s="221"/>
      <c r="AE45" s="221"/>
      <c r="AF45" s="221"/>
      <c r="AG45" s="221"/>
      <c r="AH45" s="221"/>
      <c r="AI45" s="221"/>
      <c r="AJ45" s="221"/>
      <c r="AK45" s="221"/>
      <c r="AL45" s="221"/>
      <c r="AM45" s="221"/>
      <c r="AN45" s="221"/>
      <c r="AO45" s="221"/>
      <c r="AP45" s="221"/>
      <c r="AQ45" s="221"/>
      <c r="AR45" s="221"/>
      <c r="AS45" s="221"/>
      <c r="AT45" s="221"/>
      <c r="AU45" s="221"/>
      <c r="AV45" s="221"/>
      <c r="AW45" s="221"/>
      <c r="AX45" s="221"/>
      <c r="AY45" s="221"/>
      <c r="AZ45" s="221"/>
      <c r="BA45" s="221"/>
      <c r="BB45" s="221"/>
      <c r="BC45" s="221"/>
      <c r="BD45" s="221"/>
      <c r="BE45" s="221"/>
      <c r="BF45" s="221"/>
      <c r="BG45" s="221"/>
      <c r="BH45" s="221"/>
      <c r="BI45" s="221"/>
      <c r="BJ45" s="221"/>
      <c r="BK45" s="221"/>
      <c r="BL45" s="221"/>
      <c r="BM45" s="221"/>
      <c r="BN45" s="221"/>
      <c r="BO45" s="221"/>
      <c r="BP45" s="221"/>
      <c r="BQ45" s="221"/>
      <c r="BR45" s="221"/>
      <c r="BS45" s="221"/>
      <c r="BT45" s="221"/>
      <c r="BU45" s="221"/>
      <c r="BV45" s="221"/>
      <c r="BW45" s="221"/>
      <c r="BX45" s="207"/>
      <c r="BY45" s="207"/>
      <c r="BZ45" s="207"/>
      <c r="CA45" s="207"/>
      <c r="CB45" s="207"/>
      <c r="CC45" s="207"/>
      <c r="CD45" s="207"/>
      <c r="CE45" s="207"/>
      <c r="CF45" s="207"/>
      <c r="CG45" s="207"/>
      <c r="CH45" s="207"/>
      <c r="CI45" s="207"/>
      <c r="CJ45" s="207"/>
      <c r="CK45" s="207"/>
      <c r="CL45" s="207"/>
      <c r="CM45" s="207"/>
      <c r="CN45" s="207"/>
      <c r="CO45" s="207"/>
      <c r="CP45" s="207"/>
      <c r="CQ45" s="207"/>
      <c r="CR45" s="207"/>
      <c r="CS45" s="207"/>
      <c r="CT45" s="207"/>
      <c r="CU45" s="207"/>
      <c r="CV45" s="207"/>
      <c r="CW45" s="207"/>
      <c r="CX45" s="207"/>
      <c r="CY45" s="207"/>
      <c r="CZ45" s="207"/>
      <c r="DA45" s="207"/>
      <c r="DB45" s="207"/>
      <c r="DC45" s="207"/>
      <c r="DD45" s="207"/>
    </row>
    <row r="46" spans="1:108" s="39" customFormat="1" ht="27.95" customHeight="1" x14ac:dyDescent="0.2">
      <c r="A46" s="148"/>
      <c r="B46" s="377">
        <f>'Checklist - Ranking Office LNG'!B443</f>
        <v>5900</v>
      </c>
      <c r="C46" s="717" t="str">
        <f>'Checklist - Ranking Office LNG'!C443</f>
        <v>Ship Recycling - Inventory of Hazardous Materials</v>
      </c>
      <c r="D46" s="847"/>
      <c r="E46" s="847"/>
      <c r="F46" s="847"/>
      <c r="G46" s="847"/>
      <c r="H46" s="847"/>
      <c r="I46" s="847"/>
      <c r="J46" s="847"/>
      <c r="K46" s="847"/>
      <c r="L46" s="847"/>
      <c r="M46" s="847"/>
      <c r="N46" s="848"/>
      <c r="O46" s="849">
        <f>'Checklist - Ranking Office LNG'!Y452</f>
        <v>0</v>
      </c>
      <c r="P46" s="850"/>
      <c r="Q46" s="851"/>
      <c r="R46" s="852">
        <f>'Checklist - Ranking Office LNG'!Z452</f>
        <v>120</v>
      </c>
      <c r="S46" s="853"/>
      <c r="T46" s="854"/>
      <c r="U46" s="855">
        <f>'Checklist - Ranking Office LNG'!F453</f>
        <v>40</v>
      </c>
      <c r="V46" s="856"/>
      <c r="W46" s="856"/>
      <c r="X46" s="857"/>
      <c r="Y46" s="784"/>
      <c r="Z46" s="207"/>
      <c r="AA46" s="207"/>
      <c r="AB46" s="207"/>
      <c r="AC46" s="224"/>
      <c r="AD46" s="221"/>
      <c r="AE46" s="221"/>
      <c r="AF46" s="221"/>
      <c r="AG46" s="221"/>
      <c r="AH46" s="221"/>
      <c r="AI46" s="221"/>
      <c r="AJ46" s="221"/>
      <c r="AK46" s="221"/>
      <c r="AL46" s="221"/>
      <c r="AM46" s="221"/>
      <c r="AN46" s="221"/>
      <c r="AO46" s="221"/>
      <c r="AP46" s="221"/>
      <c r="AQ46" s="221"/>
      <c r="AR46" s="221"/>
      <c r="AS46" s="221"/>
      <c r="AT46" s="221"/>
      <c r="AU46" s="221"/>
      <c r="AV46" s="221"/>
      <c r="AW46" s="221"/>
      <c r="AX46" s="221"/>
      <c r="AY46" s="221"/>
      <c r="AZ46" s="221"/>
      <c r="BA46" s="221"/>
      <c r="BB46" s="221"/>
      <c r="BC46" s="221"/>
      <c r="BD46" s="221"/>
      <c r="BE46" s="221"/>
      <c r="BF46" s="221"/>
      <c r="BG46" s="221"/>
      <c r="BH46" s="221"/>
      <c r="BI46" s="221"/>
      <c r="BJ46" s="221"/>
      <c r="BK46" s="221"/>
      <c r="BL46" s="221"/>
      <c r="BM46" s="221"/>
      <c r="BN46" s="221"/>
      <c r="BO46" s="221"/>
      <c r="BP46" s="221"/>
      <c r="BQ46" s="221"/>
      <c r="BR46" s="221"/>
      <c r="BS46" s="221"/>
      <c r="BT46" s="221"/>
      <c r="BU46" s="221"/>
      <c r="BV46" s="221"/>
      <c r="BW46" s="221"/>
      <c r="BX46" s="207"/>
      <c r="BY46" s="207"/>
      <c r="BZ46" s="207"/>
      <c r="CA46" s="207"/>
      <c r="CB46" s="207"/>
      <c r="CC46" s="207"/>
      <c r="CD46" s="207"/>
      <c r="CE46" s="207"/>
      <c r="CF46" s="207"/>
      <c r="CG46" s="207"/>
      <c r="CH46" s="207"/>
      <c r="CI46" s="207"/>
      <c r="CJ46" s="207"/>
      <c r="CK46" s="207"/>
      <c r="CL46" s="207"/>
      <c r="CM46" s="207"/>
      <c r="CN46" s="207"/>
      <c r="CO46" s="207"/>
      <c r="CP46" s="207"/>
      <c r="CQ46" s="207"/>
      <c r="CR46" s="207"/>
      <c r="CS46" s="207"/>
      <c r="CT46" s="207"/>
      <c r="CU46" s="207"/>
      <c r="CV46" s="207"/>
      <c r="CW46" s="207"/>
      <c r="CX46" s="207"/>
      <c r="CY46" s="207"/>
      <c r="CZ46" s="207"/>
      <c r="DA46" s="207"/>
      <c r="DB46" s="207"/>
      <c r="DC46" s="207"/>
      <c r="DD46" s="207"/>
    </row>
    <row r="47" spans="1:108" s="39" customFormat="1" ht="27.95" customHeight="1" thickBot="1" x14ac:dyDescent="0.25">
      <c r="A47" s="148"/>
      <c r="B47" s="382">
        <f>'Checklist - Ranking Office LNG'!B454</f>
        <v>5910</v>
      </c>
      <c r="C47" s="881" t="str">
        <f>'Checklist - Ranking Office LNG'!C454</f>
        <v xml:space="preserve">Ship Recycling - Policy for ships due to be recycled    </v>
      </c>
      <c r="D47" s="882"/>
      <c r="E47" s="882"/>
      <c r="F47" s="882"/>
      <c r="G47" s="882"/>
      <c r="H47" s="882"/>
      <c r="I47" s="882"/>
      <c r="J47" s="882"/>
      <c r="K47" s="882"/>
      <c r="L47" s="882"/>
      <c r="M47" s="882"/>
      <c r="N47" s="883"/>
      <c r="O47" s="884">
        <f>'Checklist - Ranking Office LNG'!Y467</f>
        <v>0</v>
      </c>
      <c r="P47" s="885"/>
      <c r="Q47" s="886"/>
      <c r="R47" s="887">
        <f>'Checklist - Ranking Office LNG'!Z467</f>
        <v>140</v>
      </c>
      <c r="S47" s="888"/>
      <c r="T47" s="889"/>
      <c r="U47" s="871">
        <f>'Checklist - Ranking Office LNG'!F468</f>
        <v>60</v>
      </c>
      <c r="V47" s="872"/>
      <c r="W47" s="872"/>
      <c r="X47" s="869"/>
      <c r="Y47" s="870"/>
      <c r="Z47" s="207"/>
      <c r="AA47" s="207"/>
      <c r="AB47" s="207"/>
      <c r="AC47" s="224"/>
      <c r="AD47" s="221"/>
      <c r="AE47" s="221"/>
      <c r="AF47" s="221"/>
      <c r="AG47" s="221"/>
      <c r="AH47" s="221"/>
      <c r="AI47" s="221"/>
      <c r="AJ47" s="221"/>
      <c r="AK47" s="221"/>
      <c r="AL47" s="221"/>
      <c r="AM47" s="221"/>
      <c r="AN47" s="221"/>
      <c r="AO47" s="221"/>
      <c r="AP47" s="221"/>
      <c r="AQ47" s="221"/>
      <c r="AR47" s="221"/>
      <c r="AS47" s="221"/>
      <c r="AT47" s="221"/>
      <c r="AU47" s="221"/>
      <c r="AV47" s="221"/>
      <c r="AW47" s="221"/>
      <c r="AX47" s="221"/>
      <c r="AY47" s="221"/>
      <c r="AZ47" s="221"/>
      <c r="BA47" s="221"/>
      <c r="BB47" s="221"/>
      <c r="BC47" s="221"/>
      <c r="BD47" s="221"/>
      <c r="BE47" s="221"/>
      <c r="BF47" s="221"/>
      <c r="BG47" s="221"/>
      <c r="BH47" s="221"/>
      <c r="BI47" s="221"/>
      <c r="BJ47" s="221"/>
      <c r="BK47" s="221"/>
      <c r="BL47" s="221"/>
      <c r="BM47" s="221"/>
      <c r="BN47" s="221"/>
      <c r="BO47" s="221"/>
      <c r="BP47" s="221"/>
      <c r="BQ47" s="221"/>
      <c r="BR47" s="221"/>
      <c r="BS47" s="221"/>
      <c r="BT47" s="221"/>
      <c r="BU47" s="221"/>
      <c r="BV47" s="221"/>
      <c r="BW47" s="221"/>
      <c r="BX47" s="207"/>
      <c r="BY47" s="207"/>
      <c r="BZ47" s="207"/>
      <c r="CA47" s="207"/>
      <c r="CB47" s="207"/>
      <c r="CC47" s="207"/>
      <c r="CD47" s="207"/>
      <c r="CE47" s="207"/>
      <c r="CF47" s="207"/>
      <c r="CG47" s="207"/>
      <c r="CH47" s="207"/>
      <c r="CI47" s="207"/>
      <c r="CJ47" s="207"/>
      <c r="CK47" s="207"/>
      <c r="CL47" s="207"/>
      <c r="CM47" s="207"/>
      <c r="CN47" s="207"/>
      <c r="CO47" s="207"/>
      <c r="CP47" s="207"/>
      <c r="CQ47" s="207"/>
      <c r="CR47" s="207"/>
      <c r="CS47" s="207"/>
      <c r="CT47" s="207"/>
      <c r="CU47" s="207"/>
      <c r="CV47" s="207"/>
      <c r="CW47" s="207"/>
      <c r="CX47" s="207"/>
      <c r="CY47" s="207"/>
      <c r="CZ47" s="207"/>
      <c r="DA47" s="207"/>
      <c r="DB47" s="207"/>
      <c r="DC47" s="207"/>
      <c r="DD47" s="207"/>
    </row>
    <row r="48" spans="1:108" s="39" customFormat="1" ht="30" customHeight="1" thickBot="1" x14ac:dyDescent="0.25">
      <c r="A48" s="148"/>
      <c r="B48" s="381" t="str">
        <f>'Checklist - Ranking Office LNG'!B469</f>
        <v>6000</v>
      </c>
      <c r="C48" s="785" t="str">
        <f>'Checklist - Ranking Office LNG'!C469</f>
        <v>MAINTENANCE / SURVEYS</v>
      </c>
      <c r="D48" s="890"/>
      <c r="E48" s="890"/>
      <c r="F48" s="890"/>
      <c r="G48" s="890"/>
      <c r="H48" s="890"/>
      <c r="I48" s="890"/>
      <c r="J48" s="890"/>
      <c r="K48" s="890"/>
      <c r="L48" s="890"/>
      <c r="M48" s="890"/>
      <c r="N48" s="890"/>
      <c r="O48" s="890"/>
      <c r="P48" s="890"/>
      <c r="Q48" s="890"/>
      <c r="R48" s="890"/>
      <c r="S48" s="890"/>
      <c r="T48" s="890"/>
      <c r="U48" s="890"/>
      <c r="V48" s="890"/>
      <c r="W48" s="890"/>
      <c r="X48" s="890"/>
      <c r="Y48" s="891"/>
      <c r="Z48" s="207"/>
      <c r="AA48" s="207"/>
      <c r="AB48" s="207"/>
      <c r="AC48" s="221"/>
      <c r="AD48" s="221"/>
      <c r="AE48" s="221"/>
      <c r="AF48" s="221"/>
      <c r="AG48" s="221"/>
      <c r="AH48" s="221"/>
      <c r="AI48" s="221"/>
      <c r="AJ48" s="221"/>
      <c r="AK48" s="221"/>
      <c r="AL48" s="221"/>
      <c r="AM48" s="221"/>
      <c r="AN48" s="221"/>
      <c r="AO48" s="221"/>
      <c r="AP48" s="221"/>
      <c r="AQ48" s="221"/>
      <c r="AR48" s="221"/>
      <c r="AS48" s="221"/>
      <c r="AT48" s="221"/>
      <c r="AU48" s="221"/>
      <c r="AV48" s="221"/>
      <c r="AW48" s="221"/>
      <c r="AX48" s="221"/>
      <c r="AY48" s="221"/>
      <c r="AZ48" s="221"/>
      <c r="BA48" s="221"/>
      <c r="BB48" s="221"/>
      <c r="BC48" s="221"/>
      <c r="BD48" s="221"/>
      <c r="BE48" s="221"/>
      <c r="BF48" s="221"/>
      <c r="BG48" s="221"/>
      <c r="BH48" s="221"/>
      <c r="BI48" s="221"/>
      <c r="BJ48" s="221"/>
      <c r="BK48" s="221"/>
      <c r="BL48" s="221"/>
      <c r="BM48" s="221"/>
      <c r="BN48" s="221"/>
      <c r="BO48" s="221"/>
      <c r="BP48" s="221"/>
      <c r="BQ48" s="221"/>
      <c r="BR48" s="221"/>
      <c r="BS48" s="221"/>
      <c r="BT48" s="221"/>
      <c r="BU48" s="221"/>
      <c r="BV48" s="221"/>
      <c r="BW48" s="221"/>
      <c r="BX48" s="221"/>
      <c r="BY48" s="221"/>
      <c r="BZ48" s="221"/>
      <c r="CA48" s="221"/>
      <c r="CB48" s="221"/>
      <c r="CC48" s="221"/>
      <c r="CD48" s="221"/>
      <c r="CE48" s="221"/>
      <c r="CF48" s="221"/>
      <c r="CG48" s="207"/>
      <c r="CH48" s="207"/>
      <c r="CI48" s="207"/>
      <c r="CJ48" s="207"/>
      <c r="CK48" s="207"/>
    </row>
    <row r="49" spans="1:108" s="39" customFormat="1" ht="27.95" customHeight="1" x14ac:dyDescent="0.2">
      <c r="A49" s="148"/>
      <c r="B49" s="377" t="str">
        <f>'Checklist - Ranking Office LNG'!B470</f>
        <v>6100</v>
      </c>
      <c r="C49" s="717" t="str">
        <f>'Checklist - Ranking Office LNG'!C470</f>
        <v>Programme of Inspections</v>
      </c>
      <c r="D49" s="847"/>
      <c r="E49" s="847"/>
      <c r="F49" s="847"/>
      <c r="G49" s="847"/>
      <c r="H49" s="847"/>
      <c r="I49" s="847"/>
      <c r="J49" s="847"/>
      <c r="K49" s="847"/>
      <c r="L49" s="847"/>
      <c r="M49" s="847"/>
      <c r="N49" s="848"/>
      <c r="O49" s="849">
        <f>'Checklist - Ranking Office LNG'!Y477</f>
        <v>0</v>
      </c>
      <c r="P49" s="850"/>
      <c r="Q49" s="851"/>
      <c r="R49" s="852">
        <f>'Checklist - Ranking Office LNG'!Z477</f>
        <v>70</v>
      </c>
      <c r="S49" s="853"/>
      <c r="T49" s="854"/>
      <c r="U49" s="855">
        <f>'Checklist - Ranking Office LNG'!F478</f>
        <v>60</v>
      </c>
      <c r="V49" s="856"/>
      <c r="W49" s="856"/>
      <c r="X49" s="857"/>
      <c r="Y49" s="784"/>
      <c r="Z49" s="207"/>
      <c r="AA49" s="207"/>
      <c r="AB49" s="207"/>
      <c r="AC49" s="224"/>
      <c r="AD49" s="221"/>
      <c r="AE49" s="221"/>
      <c r="AF49" s="221"/>
      <c r="AG49" s="221"/>
      <c r="AH49" s="221"/>
      <c r="AI49" s="221"/>
      <c r="AJ49" s="221"/>
      <c r="AK49" s="221"/>
      <c r="AL49" s="221"/>
      <c r="AM49" s="221"/>
      <c r="AN49" s="221"/>
      <c r="AO49" s="221"/>
      <c r="AP49" s="221"/>
      <c r="AQ49" s="221"/>
      <c r="AR49" s="221"/>
      <c r="AS49" s="221"/>
      <c r="AT49" s="221"/>
      <c r="AU49" s="221"/>
      <c r="AV49" s="221"/>
      <c r="AW49" s="221"/>
      <c r="AX49" s="221"/>
      <c r="AY49" s="221"/>
      <c r="AZ49" s="221"/>
      <c r="BA49" s="221"/>
      <c r="BB49" s="221"/>
      <c r="BC49" s="221"/>
      <c r="BD49" s="221"/>
      <c r="BE49" s="221"/>
      <c r="BF49" s="221"/>
      <c r="BG49" s="221"/>
      <c r="BH49" s="221"/>
      <c r="BI49" s="221"/>
      <c r="BJ49" s="221"/>
      <c r="BK49" s="221"/>
      <c r="BL49" s="221"/>
      <c r="BM49" s="221"/>
      <c r="BN49" s="221"/>
      <c r="BO49" s="221"/>
      <c r="BP49" s="221"/>
      <c r="BQ49" s="221"/>
      <c r="BR49" s="221"/>
      <c r="BS49" s="221"/>
      <c r="BT49" s="221"/>
      <c r="BU49" s="221"/>
      <c r="BV49" s="221"/>
      <c r="BW49" s="221"/>
      <c r="BX49" s="207"/>
      <c r="BY49" s="207"/>
      <c r="BZ49" s="207"/>
      <c r="CA49" s="207"/>
      <c r="CB49" s="207"/>
      <c r="CC49" s="207"/>
      <c r="CD49" s="207"/>
      <c r="CE49" s="207"/>
      <c r="CF49" s="207"/>
      <c r="CG49" s="207"/>
      <c r="CH49" s="207"/>
      <c r="CI49" s="207"/>
      <c r="CJ49" s="207"/>
      <c r="CK49" s="207"/>
      <c r="CL49" s="207"/>
      <c r="CM49" s="207"/>
      <c r="CN49" s="207"/>
      <c r="CO49" s="207"/>
      <c r="CP49" s="207"/>
      <c r="CQ49" s="207"/>
      <c r="CR49" s="207"/>
      <c r="CS49" s="207"/>
      <c r="CT49" s="207"/>
      <c r="CU49" s="207"/>
      <c r="CV49" s="207"/>
      <c r="CW49" s="207"/>
      <c r="CX49" s="207"/>
      <c r="CY49" s="207"/>
      <c r="CZ49" s="207"/>
      <c r="DA49" s="207"/>
      <c r="DB49" s="207"/>
      <c r="DC49" s="207"/>
      <c r="DD49" s="207"/>
    </row>
    <row r="50" spans="1:108" s="39" customFormat="1" ht="27.95" customHeight="1" x14ac:dyDescent="0.2">
      <c r="A50" s="148"/>
      <c r="B50" s="377" t="str">
        <f>'Checklist - Ranking Office LNG'!B479</f>
        <v>6110</v>
      </c>
      <c r="C50" s="717" t="str">
        <f>'Checklist - Ranking Office LNG'!C479</f>
        <v>Critical and Stand-by Equipment</v>
      </c>
      <c r="D50" s="847"/>
      <c r="E50" s="847"/>
      <c r="F50" s="847"/>
      <c r="G50" s="847"/>
      <c r="H50" s="847"/>
      <c r="I50" s="847"/>
      <c r="J50" s="847"/>
      <c r="K50" s="847"/>
      <c r="L50" s="847"/>
      <c r="M50" s="847"/>
      <c r="N50" s="848"/>
      <c r="O50" s="849">
        <f>'Checklist - Ranking Office LNG'!Y488</f>
        <v>0</v>
      </c>
      <c r="P50" s="850"/>
      <c r="Q50" s="851"/>
      <c r="R50" s="852">
        <f>'Checklist - Ranking Office LNG'!Z488</f>
        <v>75</v>
      </c>
      <c r="S50" s="853"/>
      <c r="T50" s="854"/>
      <c r="U50" s="855">
        <f>'Checklist - Ranking Office LNG'!F489</f>
        <v>30</v>
      </c>
      <c r="V50" s="856"/>
      <c r="W50" s="856"/>
      <c r="X50" s="857"/>
      <c r="Y50" s="784"/>
      <c r="Z50" s="207"/>
      <c r="AA50" s="207"/>
      <c r="AB50" s="207"/>
      <c r="AC50" s="224"/>
      <c r="AD50" s="221"/>
      <c r="AE50" s="221"/>
      <c r="AF50" s="221"/>
      <c r="AG50" s="221"/>
      <c r="AH50" s="221"/>
      <c r="AI50" s="221"/>
      <c r="AJ50" s="221"/>
      <c r="AK50" s="221"/>
      <c r="AL50" s="221"/>
      <c r="AM50" s="221"/>
      <c r="AN50" s="221"/>
      <c r="AO50" s="221"/>
      <c r="AP50" s="221"/>
      <c r="AQ50" s="221"/>
      <c r="AR50" s="221"/>
      <c r="AS50" s="221"/>
      <c r="AT50" s="221"/>
      <c r="AU50" s="221"/>
      <c r="AV50" s="221"/>
      <c r="AW50" s="221"/>
      <c r="AX50" s="221"/>
      <c r="AY50" s="221"/>
      <c r="AZ50" s="221"/>
      <c r="BA50" s="221"/>
      <c r="BB50" s="221"/>
      <c r="BC50" s="221"/>
      <c r="BD50" s="221"/>
      <c r="BE50" s="221"/>
      <c r="BF50" s="221"/>
      <c r="BG50" s="221"/>
      <c r="BH50" s="221"/>
      <c r="BI50" s="221"/>
      <c r="BJ50" s="221"/>
      <c r="BK50" s="221"/>
      <c r="BL50" s="221"/>
      <c r="BM50" s="221"/>
      <c r="BN50" s="221"/>
      <c r="BO50" s="221"/>
      <c r="BP50" s="221"/>
      <c r="BQ50" s="221"/>
      <c r="BR50" s="221"/>
      <c r="BS50" s="221"/>
      <c r="BT50" s="221"/>
      <c r="BU50" s="221"/>
      <c r="BV50" s="221"/>
      <c r="BW50" s="221"/>
      <c r="BX50" s="207"/>
      <c r="BY50" s="207"/>
      <c r="BZ50" s="207"/>
      <c r="CA50" s="207"/>
      <c r="CB50" s="207"/>
      <c r="CC50" s="207"/>
      <c r="CD50" s="207"/>
      <c r="CE50" s="207"/>
      <c r="CF50" s="207"/>
      <c r="CG50" s="207"/>
      <c r="CH50" s="207"/>
      <c r="CI50" s="207"/>
      <c r="CJ50" s="207"/>
      <c r="CK50" s="207"/>
      <c r="CL50" s="207"/>
      <c r="CM50" s="207"/>
      <c r="CN50" s="207"/>
      <c r="CO50" s="207"/>
      <c r="CP50" s="207"/>
      <c r="CQ50" s="207"/>
      <c r="CR50" s="207"/>
      <c r="CS50" s="207"/>
      <c r="CT50" s="207"/>
      <c r="CU50" s="207"/>
      <c r="CV50" s="207"/>
      <c r="CW50" s="207"/>
      <c r="CX50" s="207"/>
      <c r="CY50" s="207"/>
      <c r="CZ50" s="207"/>
      <c r="DA50" s="207"/>
      <c r="DB50" s="207"/>
      <c r="DC50" s="207"/>
      <c r="DD50" s="207"/>
    </row>
    <row r="51" spans="1:108" s="39" customFormat="1" ht="27.95" customHeight="1" x14ac:dyDescent="0.2">
      <c r="A51" s="148"/>
      <c r="B51" s="377" t="str">
        <f>'Checklist - Ranking Office LNG'!B490</f>
        <v>6200</v>
      </c>
      <c r="C51" s="717" t="str">
        <f>'Checklist - Ranking Office LNG'!C490</f>
        <v>Mooring Equipment</v>
      </c>
      <c r="D51" s="847"/>
      <c r="E51" s="847"/>
      <c r="F51" s="847"/>
      <c r="G51" s="847"/>
      <c r="H51" s="847"/>
      <c r="I51" s="847"/>
      <c r="J51" s="847"/>
      <c r="K51" s="847"/>
      <c r="L51" s="847"/>
      <c r="M51" s="847"/>
      <c r="N51" s="848"/>
      <c r="O51" s="849">
        <f>'Checklist - Ranking Office LNG'!Y501</f>
        <v>0</v>
      </c>
      <c r="P51" s="850"/>
      <c r="Q51" s="851"/>
      <c r="R51" s="852">
        <f>'Checklist - Ranking Office LNG'!Z501</f>
        <v>75</v>
      </c>
      <c r="S51" s="853"/>
      <c r="T51" s="854"/>
      <c r="U51" s="855">
        <f>'Checklist - Ranking Office LNG'!F502</f>
        <v>45</v>
      </c>
      <c r="V51" s="856"/>
      <c r="W51" s="856"/>
      <c r="X51" s="857"/>
      <c r="Y51" s="784"/>
      <c r="Z51" s="207"/>
      <c r="AA51" s="207"/>
      <c r="AB51" s="207"/>
      <c r="AC51" s="224"/>
      <c r="AD51" s="221"/>
      <c r="AE51" s="221"/>
      <c r="AF51" s="221"/>
      <c r="AG51" s="221"/>
      <c r="AH51" s="221"/>
      <c r="AI51" s="221"/>
      <c r="AJ51" s="221"/>
      <c r="AK51" s="221"/>
      <c r="AL51" s="221"/>
      <c r="AM51" s="221"/>
      <c r="AN51" s="221"/>
      <c r="AO51" s="221"/>
      <c r="AP51" s="221"/>
      <c r="AQ51" s="221"/>
      <c r="AR51" s="221"/>
      <c r="AS51" s="221"/>
      <c r="AT51" s="221"/>
      <c r="AU51" s="221"/>
      <c r="AV51" s="221"/>
      <c r="AW51" s="221"/>
      <c r="AX51" s="221"/>
      <c r="AY51" s="221"/>
      <c r="AZ51" s="221"/>
      <c r="BA51" s="221"/>
      <c r="BB51" s="221"/>
      <c r="BC51" s="221"/>
      <c r="BD51" s="221"/>
      <c r="BE51" s="221"/>
      <c r="BF51" s="221"/>
      <c r="BG51" s="221"/>
      <c r="BH51" s="221"/>
      <c r="BI51" s="221"/>
      <c r="BJ51" s="221"/>
      <c r="BK51" s="221"/>
      <c r="BL51" s="221"/>
      <c r="BM51" s="221"/>
      <c r="BN51" s="221"/>
      <c r="BO51" s="221"/>
      <c r="BP51" s="221"/>
      <c r="BQ51" s="221"/>
      <c r="BR51" s="221"/>
      <c r="BS51" s="221"/>
      <c r="BT51" s="221"/>
      <c r="BU51" s="221"/>
      <c r="BV51" s="221"/>
      <c r="BW51" s="221"/>
      <c r="BX51" s="207"/>
      <c r="BY51" s="207"/>
      <c r="BZ51" s="207"/>
      <c r="CA51" s="207"/>
      <c r="CB51" s="207"/>
      <c r="CC51" s="207"/>
      <c r="CD51" s="207"/>
      <c r="CE51" s="207"/>
      <c r="CF51" s="207"/>
      <c r="CG51" s="207"/>
      <c r="CH51" s="207"/>
      <c r="CI51" s="207"/>
      <c r="CJ51" s="207"/>
      <c r="CK51" s="207"/>
      <c r="CL51" s="207"/>
      <c r="CM51" s="207"/>
      <c r="CN51" s="207"/>
      <c r="CO51" s="207"/>
      <c r="CP51" s="207"/>
      <c r="CQ51" s="207"/>
      <c r="CR51" s="207"/>
      <c r="CS51" s="207"/>
      <c r="CT51" s="207"/>
      <c r="CU51" s="207"/>
      <c r="CV51" s="207"/>
      <c r="CW51" s="207"/>
      <c r="CX51" s="207"/>
      <c r="CY51" s="207"/>
      <c r="CZ51" s="207"/>
      <c r="DA51" s="207"/>
      <c r="DB51" s="207"/>
      <c r="DC51" s="207"/>
      <c r="DD51" s="207"/>
    </row>
    <row r="52" spans="1:108" s="39" customFormat="1" ht="27.95" customHeight="1" x14ac:dyDescent="0.2">
      <c r="A52" s="148"/>
      <c r="B52" s="377" t="str">
        <f>'Checklist - Ranking Office LNG'!B503</f>
        <v>6300</v>
      </c>
      <c r="C52" s="717" t="str">
        <f>'Checklist - Ranking Office LNG'!C503</f>
        <v>Corrosion Prevention of Seawater Ballast Tanks</v>
      </c>
      <c r="D52" s="847"/>
      <c r="E52" s="847"/>
      <c r="F52" s="847"/>
      <c r="G52" s="847"/>
      <c r="H52" s="847"/>
      <c r="I52" s="847"/>
      <c r="J52" s="847"/>
      <c r="K52" s="847"/>
      <c r="L52" s="847"/>
      <c r="M52" s="847"/>
      <c r="N52" s="848"/>
      <c r="O52" s="849">
        <f>'Checklist - Ranking Office LNG'!Y510</f>
        <v>0</v>
      </c>
      <c r="P52" s="850"/>
      <c r="Q52" s="851"/>
      <c r="R52" s="852">
        <f>'Checklist - Ranking Office LNG'!Z510</f>
        <v>75</v>
      </c>
      <c r="S52" s="853"/>
      <c r="T52" s="854"/>
      <c r="U52" s="855">
        <f>'Checklist - Ranking Office LNG'!F511</f>
        <v>40</v>
      </c>
      <c r="V52" s="856"/>
      <c r="W52" s="856"/>
      <c r="X52" s="857"/>
      <c r="Y52" s="784"/>
      <c r="Z52" s="207"/>
      <c r="AA52" s="207"/>
      <c r="AB52" s="207"/>
      <c r="AC52" s="224"/>
      <c r="AD52" s="221"/>
      <c r="AE52" s="221"/>
      <c r="AF52" s="221"/>
      <c r="AG52" s="221"/>
      <c r="AH52" s="221"/>
      <c r="AI52" s="221"/>
      <c r="AJ52" s="221"/>
      <c r="AK52" s="221"/>
      <c r="AL52" s="221"/>
      <c r="AM52" s="221"/>
      <c r="AN52" s="221"/>
      <c r="AO52" s="221"/>
      <c r="AP52" s="221"/>
      <c r="AQ52" s="221"/>
      <c r="AR52" s="221"/>
      <c r="AS52" s="221"/>
      <c r="AT52" s="221"/>
      <c r="AU52" s="221"/>
      <c r="AV52" s="221"/>
      <c r="AW52" s="221"/>
      <c r="AX52" s="221"/>
      <c r="AY52" s="221"/>
      <c r="AZ52" s="221"/>
      <c r="BA52" s="221"/>
      <c r="BB52" s="221"/>
      <c r="BC52" s="221"/>
      <c r="BD52" s="221"/>
      <c r="BE52" s="221"/>
      <c r="BF52" s="221"/>
      <c r="BG52" s="221"/>
      <c r="BH52" s="221"/>
      <c r="BI52" s="221"/>
      <c r="BJ52" s="221"/>
      <c r="BK52" s="221"/>
      <c r="BL52" s="221"/>
      <c r="BM52" s="221"/>
      <c r="BN52" s="221"/>
      <c r="BO52" s="221"/>
      <c r="BP52" s="221"/>
      <c r="BQ52" s="221"/>
      <c r="BR52" s="221"/>
      <c r="BS52" s="221"/>
      <c r="BT52" s="221"/>
      <c r="BU52" s="221"/>
      <c r="BV52" s="221"/>
      <c r="BW52" s="221"/>
      <c r="BX52" s="207"/>
      <c r="BY52" s="207"/>
      <c r="BZ52" s="207"/>
      <c r="CA52" s="207"/>
      <c r="CB52" s="207"/>
      <c r="CC52" s="207"/>
      <c r="CD52" s="207"/>
      <c r="CE52" s="207"/>
      <c r="CF52" s="207"/>
      <c r="CG52" s="207"/>
      <c r="CH52" s="207"/>
      <c r="CI52" s="207"/>
      <c r="CJ52" s="207"/>
      <c r="CK52" s="207"/>
      <c r="CL52" s="207"/>
      <c r="CM52" s="207"/>
      <c r="CN52" s="207"/>
      <c r="CO52" s="207"/>
      <c r="CP52" s="207"/>
      <c r="CQ52" s="207"/>
      <c r="CR52" s="207"/>
      <c r="CS52" s="207"/>
      <c r="CT52" s="207"/>
      <c r="CU52" s="207"/>
      <c r="CV52" s="207"/>
      <c r="CW52" s="207"/>
      <c r="CX52" s="207"/>
      <c r="CY52" s="207"/>
      <c r="CZ52" s="207"/>
      <c r="DA52" s="207"/>
      <c r="DB52" s="207"/>
      <c r="DC52" s="207"/>
      <c r="DD52" s="207"/>
    </row>
    <row r="53" spans="1:108" s="39" customFormat="1" ht="27.95" customHeight="1" thickBot="1" x14ac:dyDescent="0.25">
      <c r="A53" s="148"/>
      <c r="B53" s="377" t="str">
        <f>'Checklist - Ranking Office LNG'!B512</f>
        <v>6400</v>
      </c>
      <c r="C53" s="717" t="str">
        <f>'Checklist - Ranking Office LNG'!C512</f>
        <v xml:space="preserve">Condition Assessment Program, Maintenance    Additional Green Award requirements </v>
      </c>
      <c r="D53" s="847"/>
      <c r="E53" s="847"/>
      <c r="F53" s="847"/>
      <c r="G53" s="847"/>
      <c r="H53" s="847"/>
      <c r="I53" s="847"/>
      <c r="J53" s="847"/>
      <c r="K53" s="847"/>
      <c r="L53" s="847"/>
      <c r="M53" s="847"/>
      <c r="N53" s="848"/>
      <c r="O53" s="849">
        <f>'Checklist - Ranking Office LNG'!Y525</f>
        <v>0</v>
      </c>
      <c r="P53" s="850"/>
      <c r="Q53" s="851"/>
      <c r="R53" s="852">
        <f>'Checklist - Ranking Office LNG'!Z525</f>
        <v>120</v>
      </c>
      <c r="S53" s="853"/>
      <c r="T53" s="854"/>
      <c r="U53" s="855">
        <f>'Checklist - Ranking Office LNG'!F526</f>
        <v>60</v>
      </c>
      <c r="V53" s="856"/>
      <c r="W53" s="856"/>
      <c r="X53" s="857"/>
      <c r="Y53" s="784"/>
      <c r="Z53" s="207"/>
      <c r="AA53" s="207"/>
      <c r="AB53" s="207"/>
      <c r="AC53" s="224"/>
      <c r="AD53" s="221"/>
      <c r="AE53" s="221"/>
      <c r="AF53" s="221"/>
      <c r="AG53" s="221"/>
      <c r="AH53" s="221"/>
      <c r="AI53" s="221"/>
      <c r="AJ53" s="221"/>
      <c r="AK53" s="221"/>
      <c r="AL53" s="221"/>
      <c r="AM53" s="221"/>
      <c r="AN53" s="221"/>
      <c r="AO53" s="221"/>
      <c r="AP53" s="221"/>
      <c r="AQ53" s="221"/>
      <c r="AR53" s="221"/>
      <c r="AS53" s="221"/>
      <c r="AT53" s="221"/>
      <c r="AU53" s="221"/>
      <c r="AV53" s="221"/>
      <c r="AW53" s="221"/>
      <c r="AX53" s="221"/>
      <c r="AY53" s="221"/>
      <c r="AZ53" s="221"/>
      <c r="BA53" s="221"/>
      <c r="BB53" s="221"/>
      <c r="BC53" s="221"/>
      <c r="BD53" s="221"/>
      <c r="BE53" s="221"/>
      <c r="BF53" s="221"/>
      <c r="BG53" s="221"/>
      <c r="BH53" s="221"/>
      <c r="BI53" s="221"/>
      <c r="BJ53" s="221"/>
      <c r="BK53" s="221"/>
      <c r="BL53" s="221"/>
      <c r="BM53" s="221"/>
      <c r="BN53" s="221"/>
      <c r="BO53" s="221"/>
      <c r="BP53" s="221"/>
      <c r="BQ53" s="221"/>
      <c r="BR53" s="221"/>
      <c r="BS53" s="221"/>
      <c r="BT53" s="221"/>
      <c r="BU53" s="221"/>
      <c r="BV53" s="221"/>
      <c r="BW53" s="221"/>
      <c r="BX53" s="207"/>
      <c r="BY53" s="207"/>
      <c r="BZ53" s="207"/>
      <c r="CA53" s="207"/>
      <c r="CB53" s="207"/>
      <c r="CC53" s="207"/>
      <c r="CD53" s="207"/>
      <c r="CE53" s="207"/>
      <c r="CF53" s="207"/>
      <c r="CG53" s="207"/>
      <c r="CH53" s="207"/>
      <c r="CI53" s="207"/>
      <c r="CJ53" s="207"/>
      <c r="CK53" s="207"/>
      <c r="CL53" s="207"/>
      <c r="CM53" s="207"/>
      <c r="CN53" s="207"/>
      <c r="CO53" s="207"/>
      <c r="CP53" s="207"/>
      <c r="CQ53" s="207"/>
      <c r="CR53" s="207"/>
      <c r="CS53" s="207"/>
      <c r="CT53" s="207"/>
      <c r="CU53" s="207"/>
      <c r="CV53" s="207"/>
      <c r="CW53" s="207"/>
      <c r="CX53" s="207"/>
      <c r="CY53" s="207"/>
      <c r="CZ53" s="207"/>
      <c r="DA53" s="207"/>
      <c r="DB53" s="207"/>
      <c r="DC53" s="207"/>
      <c r="DD53" s="207"/>
    </row>
    <row r="54" spans="1:108" s="39" customFormat="1" ht="30" customHeight="1" thickBot="1" x14ac:dyDescent="0.25">
      <c r="A54" s="148"/>
      <c r="B54" s="378">
        <f>'Checklist - Ranking Office LNG'!B527</f>
        <v>7000</v>
      </c>
      <c r="C54" s="825" t="str">
        <f>'Checklist - Ranking Office LNG'!C527</f>
        <v>CREW</v>
      </c>
      <c r="D54" s="873"/>
      <c r="E54" s="873"/>
      <c r="F54" s="873"/>
      <c r="G54" s="873"/>
      <c r="H54" s="873"/>
      <c r="I54" s="873"/>
      <c r="J54" s="873"/>
      <c r="K54" s="873"/>
      <c r="L54" s="873"/>
      <c r="M54" s="873"/>
      <c r="N54" s="873"/>
      <c r="O54" s="873"/>
      <c r="P54" s="873"/>
      <c r="Q54" s="873"/>
      <c r="R54" s="873"/>
      <c r="S54" s="873"/>
      <c r="T54" s="873"/>
      <c r="U54" s="873"/>
      <c r="V54" s="873"/>
      <c r="W54" s="873"/>
      <c r="X54" s="873"/>
      <c r="Y54" s="874"/>
      <c r="Z54" s="207"/>
      <c r="AA54" s="207"/>
      <c r="AB54" s="207"/>
      <c r="AC54" s="221"/>
      <c r="AD54" s="221"/>
      <c r="AE54" s="221"/>
      <c r="AF54" s="221"/>
      <c r="AG54" s="221"/>
      <c r="AH54" s="221"/>
      <c r="AI54" s="221"/>
      <c r="AJ54" s="221"/>
      <c r="AK54" s="221"/>
      <c r="AL54" s="221"/>
      <c r="AM54" s="221"/>
      <c r="AN54" s="221"/>
      <c r="AO54" s="221"/>
      <c r="AP54" s="221"/>
      <c r="AQ54" s="221"/>
      <c r="AR54" s="221"/>
      <c r="AS54" s="221"/>
      <c r="AT54" s="221"/>
      <c r="AU54" s="221"/>
      <c r="AV54" s="221"/>
      <c r="AW54" s="221"/>
      <c r="AX54" s="221"/>
      <c r="AY54" s="221"/>
      <c r="AZ54" s="221"/>
      <c r="BA54" s="221"/>
      <c r="BB54" s="221"/>
      <c r="BC54" s="221"/>
      <c r="BD54" s="221"/>
      <c r="BE54" s="221"/>
      <c r="BF54" s="221"/>
      <c r="BG54" s="221"/>
      <c r="BH54" s="221"/>
      <c r="BI54" s="221"/>
      <c r="BJ54" s="221"/>
      <c r="BK54" s="221"/>
      <c r="BL54" s="221"/>
      <c r="BM54" s="221"/>
      <c r="BN54" s="221"/>
      <c r="BO54" s="221"/>
      <c r="BP54" s="221"/>
      <c r="BQ54" s="221"/>
      <c r="BR54" s="221"/>
      <c r="BS54" s="221"/>
      <c r="BT54" s="221"/>
      <c r="BU54" s="221"/>
      <c r="BV54" s="221"/>
      <c r="BW54" s="221"/>
      <c r="BX54" s="221"/>
      <c r="BY54" s="221"/>
      <c r="BZ54" s="221"/>
      <c r="CA54" s="221"/>
      <c r="CB54" s="221"/>
      <c r="CC54" s="221"/>
      <c r="CD54" s="221"/>
      <c r="CE54" s="221"/>
      <c r="CF54" s="221"/>
      <c r="CG54" s="207"/>
      <c r="CH54" s="207"/>
      <c r="CI54" s="207"/>
      <c r="CJ54" s="207"/>
      <c r="CK54" s="207"/>
    </row>
    <row r="55" spans="1:108" s="39" customFormat="1" ht="27.95" customHeight="1" x14ac:dyDescent="0.2">
      <c r="A55" s="148"/>
      <c r="B55" s="377">
        <f>'Checklist - Ranking Office LNG'!B528</f>
        <v>7100</v>
      </c>
      <c r="C55" s="717" t="str">
        <f>'Checklist - Ranking Office LNG'!C528</f>
        <v>Employment of Personnel</v>
      </c>
      <c r="D55" s="847"/>
      <c r="E55" s="847"/>
      <c r="F55" s="847"/>
      <c r="G55" s="847"/>
      <c r="H55" s="847"/>
      <c r="I55" s="847"/>
      <c r="J55" s="847"/>
      <c r="K55" s="847"/>
      <c r="L55" s="847"/>
      <c r="M55" s="847"/>
      <c r="N55" s="848"/>
      <c r="O55" s="849">
        <f>'Checklist - Ranking Office LNG'!Y534</f>
        <v>0</v>
      </c>
      <c r="P55" s="850"/>
      <c r="Q55" s="851"/>
      <c r="R55" s="852">
        <f>'Checklist - Ranking Office LNG'!Z534</f>
        <v>30</v>
      </c>
      <c r="S55" s="853"/>
      <c r="T55" s="854"/>
      <c r="U55" s="855">
        <f>'Checklist - Ranking Office LNG'!F535</f>
        <v>0</v>
      </c>
      <c r="V55" s="856"/>
      <c r="W55" s="856"/>
      <c r="X55" s="857"/>
      <c r="Y55" s="784"/>
      <c r="Z55" s="207"/>
      <c r="AA55" s="207"/>
      <c r="AB55" s="207"/>
      <c r="AC55" s="224"/>
      <c r="AD55" s="221"/>
      <c r="AE55" s="221"/>
      <c r="AF55" s="221"/>
      <c r="AG55" s="221"/>
      <c r="AH55" s="221"/>
      <c r="AI55" s="221"/>
      <c r="AJ55" s="221"/>
      <c r="AK55" s="221"/>
      <c r="AL55" s="221"/>
      <c r="AM55" s="221"/>
      <c r="AN55" s="221"/>
      <c r="AO55" s="221"/>
      <c r="AP55" s="221"/>
      <c r="AQ55" s="221"/>
      <c r="AR55" s="221"/>
      <c r="AS55" s="221"/>
      <c r="AT55" s="221"/>
      <c r="AU55" s="221"/>
      <c r="AV55" s="221"/>
      <c r="AW55" s="221"/>
      <c r="AX55" s="221"/>
      <c r="AY55" s="221"/>
      <c r="AZ55" s="221"/>
      <c r="BA55" s="221"/>
      <c r="BB55" s="221"/>
      <c r="BC55" s="221"/>
      <c r="BD55" s="221"/>
      <c r="BE55" s="221"/>
      <c r="BF55" s="221"/>
      <c r="BG55" s="221"/>
      <c r="BH55" s="221"/>
      <c r="BI55" s="221"/>
      <c r="BJ55" s="221"/>
      <c r="BK55" s="221"/>
      <c r="BL55" s="221"/>
      <c r="BM55" s="221"/>
      <c r="BN55" s="221"/>
      <c r="BO55" s="221"/>
      <c r="BP55" s="221"/>
      <c r="BQ55" s="221"/>
      <c r="BR55" s="221"/>
      <c r="BS55" s="221"/>
      <c r="BT55" s="221"/>
      <c r="BU55" s="221"/>
      <c r="BV55" s="221"/>
      <c r="BW55" s="221"/>
      <c r="BX55" s="207"/>
      <c r="BY55" s="207"/>
      <c r="BZ55" s="207"/>
      <c r="CA55" s="207"/>
      <c r="CB55" s="207"/>
      <c r="CC55" s="207"/>
      <c r="CD55" s="207"/>
      <c r="CE55" s="207"/>
      <c r="CF55" s="207"/>
      <c r="CG55" s="207"/>
      <c r="CH55" s="207"/>
      <c r="CI55" s="207"/>
      <c r="CJ55" s="207"/>
      <c r="CK55" s="207"/>
      <c r="CL55" s="207"/>
      <c r="CM55" s="207"/>
      <c r="CN55" s="207"/>
      <c r="CO55" s="207"/>
      <c r="CP55" s="207"/>
      <c r="CQ55" s="207"/>
      <c r="CR55" s="207"/>
      <c r="CS55" s="207"/>
      <c r="CT55" s="207"/>
      <c r="CU55" s="207"/>
      <c r="CV55" s="207"/>
      <c r="CW55" s="207"/>
      <c r="CX55" s="207"/>
      <c r="CY55" s="207"/>
      <c r="CZ55" s="207"/>
      <c r="DA55" s="207"/>
      <c r="DB55" s="207"/>
      <c r="DC55" s="207"/>
      <c r="DD55" s="207"/>
    </row>
    <row r="56" spans="1:108" s="39" customFormat="1" ht="27.95" customHeight="1" x14ac:dyDescent="0.2">
      <c r="A56" s="148"/>
      <c r="B56" s="377" t="str">
        <f>'Checklist - Ranking Office LNG'!B536</f>
        <v>7200</v>
      </c>
      <c r="C56" s="717" t="str">
        <f>'Checklist - Ranking Office LNG'!C536</f>
        <v>Extra Personnel, Additional Green Award Requirement</v>
      </c>
      <c r="D56" s="847"/>
      <c r="E56" s="847"/>
      <c r="F56" s="847"/>
      <c r="G56" s="847"/>
      <c r="H56" s="847"/>
      <c r="I56" s="847"/>
      <c r="J56" s="847"/>
      <c r="K56" s="847"/>
      <c r="L56" s="847"/>
      <c r="M56" s="847"/>
      <c r="N56" s="848"/>
      <c r="O56" s="849">
        <f>'Checklist - Ranking Office LNG'!Y546</f>
        <v>0</v>
      </c>
      <c r="P56" s="850"/>
      <c r="Q56" s="851"/>
      <c r="R56" s="852">
        <f>'Checklist - Ranking Office LNG'!Z546</f>
        <v>90</v>
      </c>
      <c r="S56" s="853"/>
      <c r="T56" s="854"/>
      <c r="U56" s="855">
        <f>'Checklist - Ranking Office LNG'!F547</f>
        <v>40</v>
      </c>
      <c r="V56" s="856"/>
      <c r="W56" s="856"/>
      <c r="X56" s="857"/>
      <c r="Y56" s="784"/>
      <c r="Z56" s="207"/>
      <c r="AA56" s="207"/>
      <c r="AB56" s="207"/>
      <c r="AC56" s="224"/>
      <c r="AD56" s="221"/>
      <c r="AE56" s="221"/>
      <c r="AF56" s="221"/>
      <c r="AG56" s="221"/>
      <c r="AH56" s="221"/>
      <c r="AI56" s="221"/>
      <c r="AJ56" s="221"/>
      <c r="AK56" s="221"/>
      <c r="AL56" s="221"/>
      <c r="AM56" s="221"/>
      <c r="AN56" s="221"/>
      <c r="AO56" s="221"/>
      <c r="AP56" s="221"/>
      <c r="AQ56" s="221"/>
      <c r="AR56" s="221"/>
      <c r="AS56" s="221"/>
      <c r="AT56" s="221"/>
      <c r="AU56" s="221"/>
      <c r="AV56" s="221"/>
      <c r="AW56" s="221"/>
      <c r="AX56" s="221"/>
      <c r="AY56" s="221"/>
      <c r="AZ56" s="221"/>
      <c r="BA56" s="221"/>
      <c r="BB56" s="221"/>
      <c r="BC56" s="221"/>
      <c r="BD56" s="221"/>
      <c r="BE56" s="221"/>
      <c r="BF56" s="221"/>
      <c r="BG56" s="221"/>
      <c r="BH56" s="221"/>
      <c r="BI56" s="221"/>
      <c r="BJ56" s="221"/>
      <c r="BK56" s="221"/>
      <c r="BL56" s="221"/>
      <c r="BM56" s="221"/>
      <c r="BN56" s="221"/>
      <c r="BO56" s="221"/>
      <c r="BP56" s="221"/>
      <c r="BQ56" s="221"/>
      <c r="BR56" s="221"/>
      <c r="BS56" s="221"/>
      <c r="BT56" s="221"/>
      <c r="BU56" s="221"/>
      <c r="BV56" s="221"/>
      <c r="BW56" s="221"/>
      <c r="BX56" s="207"/>
      <c r="BY56" s="207"/>
      <c r="BZ56" s="207"/>
      <c r="CA56" s="207"/>
      <c r="CB56" s="207"/>
      <c r="CC56" s="207"/>
      <c r="CD56" s="207"/>
      <c r="CE56" s="207"/>
      <c r="CF56" s="207"/>
      <c r="CG56" s="207"/>
      <c r="CH56" s="207"/>
      <c r="CI56" s="207"/>
      <c r="CJ56" s="207"/>
      <c r="CK56" s="207"/>
      <c r="CL56" s="207"/>
      <c r="CM56" s="207"/>
      <c r="CN56" s="207"/>
      <c r="CO56" s="207"/>
      <c r="CP56" s="207"/>
      <c r="CQ56" s="207"/>
      <c r="CR56" s="207"/>
      <c r="CS56" s="207"/>
      <c r="CT56" s="207"/>
      <c r="CU56" s="207"/>
      <c r="CV56" s="207"/>
      <c r="CW56" s="207"/>
      <c r="CX56" s="207"/>
      <c r="CY56" s="207"/>
      <c r="CZ56" s="207"/>
      <c r="DA56" s="207"/>
      <c r="DB56" s="207"/>
      <c r="DC56" s="207"/>
      <c r="DD56" s="207"/>
    </row>
    <row r="57" spans="1:108" s="39" customFormat="1" ht="27.95" customHeight="1" x14ac:dyDescent="0.2">
      <c r="A57" s="148"/>
      <c r="B57" s="377" t="str">
        <f>'Checklist - Ranking Office LNG'!B548</f>
        <v>7300</v>
      </c>
      <c r="C57" s="717" t="str">
        <f>'Checklist - Ranking Office LNG'!C548</f>
        <v>Training / Courses for Personnel, Additional Green Award Requirements &amp; IMO Model Courses</v>
      </c>
      <c r="D57" s="847"/>
      <c r="E57" s="847"/>
      <c r="F57" s="847"/>
      <c r="G57" s="847"/>
      <c r="H57" s="847"/>
      <c r="I57" s="847"/>
      <c r="J57" s="847"/>
      <c r="K57" s="847"/>
      <c r="L57" s="847"/>
      <c r="M57" s="847"/>
      <c r="N57" s="848"/>
      <c r="O57" s="849">
        <f>'Checklist - Ranking Office LNG'!Y565</f>
        <v>0</v>
      </c>
      <c r="P57" s="850"/>
      <c r="Q57" s="851"/>
      <c r="R57" s="852">
        <f>'Checklist - Ranking Office LNG'!Z565</f>
        <v>165</v>
      </c>
      <c r="S57" s="853"/>
      <c r="T57" s="854"/>
      <c r="U57" s="855">
        <f>'Checklist - Ranking Office LNG'!F566</f>
        <v>95</v>
      </c>
      <c r="V57" s="856"/>
      <c r="W57" s="856"/>
      <c r="X57" s="857"/>
      <c r="Y57" s="784"/>
      <c r="Z57" s="207"/>
      <c r="AA57" s="207"/>
      <c r="AB57" s="207"/>
      <c r="AC57" s="224"/>
      <c r="AD57" s="22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221"/>
      <c r="BC57" s="221"/>
      <c r="BD57" s="221"/>
      <c r="BE57" s="221"/>
      <c r="BF57" s="221"/>
      <c r="BG57" s="221"/>
      <c r="BH57" s="221"/>
      <c r="BI57" s="221"/>
      <c r="BJ57" s="221"/>
      <c r="BK57" s="221"/>
      <c r="BL57" s="221"/>
      <c r="BM57" s="221"/>
      <c r="BN57" s="221"/>
      <c r="BO57" s="221"/>
      <c r="BP57" s="221"/>
      <c r="BQ57" s="221"/>
      <c r="BR57" s="221"/>
      <c r="BS57" s="221"/>
      <c r="BT57" s="221"/>
      <c r="BU57" s="221"/>
      <c r="BV57" s="221"/>
      <c r="BW57" s="221"/>
      <c r="BX57" s="207"/>
      <c r="BY57" s="207"/>
      <c r="BZ57" s="207"/>
      <c r="CA57" s="207"/>
      <c r="CB57" s="207"/>
      <c r="CC57" s="207"/>
      <c r="CD57" s="207"/>
      <c r="CE57" s="207"/>
      <c r="CF57" s="207"/>
      <c r="CG57" s="207"/>
      <c r="CH57" s="207"/>
      <c r="CI57" s="207"/>
      <c r="CJ57" s="207"/>
      <c r="CK57" s="207"/>
      <c r="CL57" s="207"/>
      <c r="CM57" s="207"/>
      <c r="CN57" s="207"/>
      <c r="CO57" s="207"/>
      <c r="CP57" s="207"/>
      <c r="CQ57" s="207"/>
      <c r="CR57" s="207"/>
      <c r="CS57" s="207"/>
      <c r="CT57" s="207"/>
      <c r="CU57" s="207"/>
      <c r="CV57" s="207"/>
      <c r="CW57" s="207"/>
      <c r="CX57" s="207"/>
      <c r="CY57" s="207"/>
      <c r="CZ57" s="207"/>
      <c r="DA57" s="207"/>
      <c r="DB57" s="207"/>
      <c r="DC57" s="207"/>
      <c r="DD57" s="207"/>
    </row>
    <row r="58" spans="1:108" s="39" customFormat="1" ht="27.95" customHeight="1" x14ac:dyDescent="0.2">
      <c r="A58" s="148"/>
      <c r="B58" s="377" t="str">
        <f>'Checklist - Ranking Office LNG'!B567</f>
        <v>7400</v>
      </c>
      <c r="C58" s="717" t="str">
        <f>'Checklist - Ranking Office LNG'!C567</f>
        <v>Familiarisation, Additional Green Award Requirement</v>
      </c>
      <c r="D58" s="847"/>
      <c r="E58" s="847"/>
      <c r="F58" s="847"/>
      <c r="G58" s="847"/>
      <c r="H58" s="847"/>
      <c r="I58" s="847"/>
      <c r="J58" s="847"/>
      <c r="K58" s="847"/>
      <c r="L58" s="847"/>
      <c r="M58" s="847"/>
      <c r="N58" s="848"/>
      <c r="O58" s="849">
        <f>'Checklist - Ranking Office LNG'!Y573</f>
        <v>0</v>
      </c>
      <c r="P58" s="850"/>
      <c r="Q58" s="851"/>
      <c r="R58" s="852">
        <f>'Checklist - Ranking Office LNG'!Z573</f>
        <v>70</v>
      </c>
      <c r="S58" s="853"/>
      <c r="T58" s="854"/>
      <c r="U58" s="855">
        <f>'Checklist - Ranking Office LNG'!F574</f>
        <v>50</v>
      </c>
      <c r="V58" s="856"/>
      <c r="W58" s="856"/>
      <c r="X58" s="857"/>
      <c r="Y58" s="784"/>
      <c r="Z58" s="207"/>
      <c r="AA58" s="207"/>
      <c r="AB58" s="207"/>
      <c r="AC58" s="224"/>
      <c r="AD58" s="221"/>
      <c r="AE58" s="221"/>
      <c r="AF58" s="221"/>
      <c r="AG58" s="221"/>
      <c r="AH58" s="221"/>
      <c r="AI58" s="221"/>
      <c r="AJ58" s="221"/>
      <c r="AK58" s="221"/>
      <c r="AL58" s="221"/>
      <c r="AM58" s="221"/>
      <c r="AN58" s="221"/>
      <c r="AO58" s="221"/>
      <c r="AP58" s="221"/>
      <c r="AQ58" s="221"/>
      <c r="AR58" s="221"/>
      <c r="AS58" s="221"/>
      <c r="AT58" s="221"/>
      <c r="AU58" s="221"/>
      <c r="AV58" s="221"/>
      <c r="AW58" s="221"/>
      <c r="AX58" s="221"/>
      <c r="AY58" s="221"/>
      <c r="AZ58" s="221"/>
      <c r="BA58" s="221"/>
      <c r="BB58" s="221"/>
      <c r="BC58" s="221"/>
      <c r="BD58" s="221"/>
      <c r="BE58" s="221"/>
      <c r="BF58" s="221"/>
      <c r="BG58" s="221"/>
      <c r="BH58" s="221"/>
      <c r="BI58" s="221"/>
      <c r="BJ58" s="221"/>
      <c r="BK58" s="221"/>
      <c r="BL58" s="221"/>
      <c r="BM58" s="221"/>
      <c r="BN58" s="221"/>
      <c r="BO58" s="221"/>
      <c r="BP58" s="221"/>
      <c r="BQ58" s="221"/>
      <c r="BR58" s="221"/>
      <c r="BS58" s="221"/>
      <c r="BT58" s="221"/>
      <c r="BU58" s="221"/>
      <c r="BV58" s="221"/>
      <c r="BW58" s="221"/>
      <c r="BX58" s="207"/>
      <c r="BY58" s="207"/>
      <c r="BZ58" s="207"/>
      <c r="CA58" s="207"/>
      <c r="CB58" s="207"/>
      <c r="CC58" s="207"/>
      <c r="CD58" s="207"/>
      <c r="CE58" s="207"/>
      <c r="CF58" s="207"/>
      <c r="CG58" s="207"/>
      <c r="CH58" s="207"/>
      <c r="CI58" s="207"/>
      <c r="CJ58" s="207"/>
      <c r="CK58" s="207"/>
      <c r="CL58" s="207"/>
      <c r="CM58" s="207"/>
      <c r="CN58" s="207"/>
      <c r="CO58" s="207"/>
      <c r="CP58" s="207"/>
      <c r="CQ58" s="207"/>
      <c r="CR58" s="207"/>
      <c r="CS58" s="207"/>
      <c r="CT58" s="207"/>
      <c r="CU58" s="207"/>
      <c r="CV58" s="207"/>
      <c r="CW58" s="207"/>
      <c r="CX58" s="207"/>
      <c r="CY58" s="207"/>
      <c r="CZ58" s="207"/>
      <c r="DA58" s="207"/>
      <c r="DB58" s="207"/>
      <c r="DC58" s="207"/>
      <c r="DD58" s="207"/>
    </row>
    <row r="59" spans="1:108" s="39" customFormat="1" ht="27.95" customHeight="1" thickBot="1" x14ac:dyDescent="0.25">
      <c r="A59" s="148"/>
      <c r="B59" s="377" t="str">
        <f>'Checklist - Ranking Office LNG'!B575</f>
        <v>7500</v>
      </c>
      <c r="C59" s="717" t="str">
        <f>'Checklist - Ranking Office LNG'!C575</f>
        <v>Safe Manning and Fatigue Management</v>
      </c>
      <c r="D59" s="847"/>
      <c r="E59" s="847"/>
      <c r="F59" s="847"/>
      <c r="G59" s="847"/>
      <c r="H59" s="847"/>
      <c r="I59" s="847"/>
      <c r="J59" s="847"/>
      <c r="K59" s="847"/>
      <c r="L59" s="847"/>
      <c r="M59" s="847"/>
      <c r="N59" s="848"/>
      <c r="O59" s="849">
        <f>'Checklist - Ranking Office LNG'!Y588</f>
        <v>0</v>
      </c>
      <c r="P59" s="850"/>
      <c r="Q59" s="851"/>
      <c r="R59" s="852">
        <f>'Checklist - Ranking Office LNG'!Z588</f>
        <v>110</v>
      </c>
      <c r="S59" s="853"/>
      <c r="T59" s="854"/>
      <c r="U59" s="855">
        <f>'Checklist - Ranking Office LNG'!F589</f>
        <v>65</v>
      </c>
      <c r="V59" s="856"/>
      <c r="W59" s="856"/>
      <c r="X59" s="857"/>
      <c r="Y59" s="784"/>
      <c r="Z59" s="207"/>
      <c r="AA59" s="207"/>
      <c r="AB59" s="207"/>
      <c r="AC59" s="224"/>
      <c r="AD59" s="221"/>
      <c r="AE59" s="221"/>
      <c r="AF59" s="221"/>
      <c r="AG59" s="221"/>
      <c r="AH59" s="221"/>
      <c r="AI59" s="221"/>
      <c r="AJ59" s="221"/>
      <c r="AK59" s="221"/>
      <c r="AL59" s="221"/>
      <c r="AM59" s="221"/>
      <c r="AN59" s="221"/>
      <c r="AO59" s="221"/>
      <c r="AP59" s="221"/>
      <c r="AQ59" s="221"/>
      <c r="AR59" s="221"/>
      <c r="AS59" s="221"/>
      <c r="AT59" s="221"/>
      <c r="AU59" s="221"/>
      <c r="AV59" s="221"/>
      <c r="AW59" s="221"/>
      <c r="AX59" s="221"/>
      <c r="AY59" s="221"/>
      <c r="AZ59" s="221"/>
      <c r="BA59" s="221"/>
      <c r="BB59" s="221"/>
      <c r="BC59" s="221"/>
      <c r="BD59" s="221"/>
      <c r="BE59" s="221"/>
      <c r="BF59" s="221"/>
      <c r="BG59" s="221"/>
      <c r="BH59" s="221"/>
      <c r="BI59" s="221"/>
      <c r="BJ59" s="221"/>
      <c r="BK59" s="221"/>
      <c r="BL59" s="221"/>
      <c r="BM59" s="221"/>
      <c r="BN59" s="221"/>
      <c r="BO59" s="221"/>
      <c r="BP59" s="221"/>
      <c r="BQ59" s="221"/>
      <c r="BR59" s="221"/>
      <c r="BS59" s="221"/>
      <c r="BT59" s="221"/>
      <c r="BU59" s="221"/>
      <c r="BV59" s="221"/>
      <c r="BW59" s="221"/>
      <c r="BX59" s="207"/>
      <c r="BY59" s="207"/>
      <c r="BZ59" s="207"/>
      <c r="CA59" s="207"/>
      <c r="CB59" s="207"/>
      <c r="CC59" s="207"/>
      <c r="CD59" s="207"/>
      <c r="CE59" s="207"/>
      <c r="CF59" s="207"/>
      <c r="CG59" s="207"/>
      <c r="CH59" s="207"/>
      <c r="CI59" s="207"/>
      <c r="CJ59" s="207"/>
      <c r="CK59" s="207"/>
      <c r="CL59" s="207"/>
      <c r="CM59" s="207"/>
      <c r="CN59" s="207"/>
      <c r="CO59" s="207"/>
      <c r="CP59" s="207"/>
      <c r="CQ59" s="207"/>
      <c r="CR59" s="207"/>
      <c r="CS59" s="207"/>
      <c r="CT59" s="207"/>
      <c r="CU59" s="207"/>
      <c r="CV59" s="207"/>
      <c r="CW59" s="207"/>
      <c r="CX59" s="207"/>
      <c r="CY59" s="207"/>
      <c r="CZ59" s="207"/>
      <c r="DA59" s="207"/>
      <c r="DB59" s="207"/>
      <c r="DC59" s="207"/>
      <c r="DD59" s="207"/>
    </row>
    <row r="60" spans="1:108" s="39" customFormat="1" ht="30" customHeight="1" thickBot="1" x14ac:dyDescent="0.25">
      <c r="A60" s="148"/>
      <c r="B60" s="378" t="str">
        <f>'Checklist - Ranking Office LNG'!B590</f>
        <v>9000</v>
      </c>
      <c r="C60" s="825" t="str">
        <f>'Checklist - Ranking Office LNG'!C590</f>
        <v>REQUIREMENTS ACCORDING TO ISO STANDARDS</v>
      </c>
      <c r="D60" s="873"/>
      <c r="E60" s="873"/>
      <c r="F60" s="873"/>
      <c r="G60" s="873"/>
      <c r="H60" s="873"/>
      <c r="I60" s="873"/>
      <c r="J60" s="873"/>
      <c r="K60" s="873"/>
      <c r="L60" s="873"/>
      <c r="M60" s="873"/>
      <c r="N60" s="873"/>
      <c r="O60" s="873"/>
      <c r="P60" s="873"/>
      <c r="Q60" s="873"/>
      <c r="R60" s="873"/>
      <c r="S60" s="873"/>
      <c r="T60" s="873"/>
      <c r="U60" s="873"/>
      <c r="V60" s="873"/>
      <c r="W60" s="873"/>
      <c r="X60" s="873"/>
      <c r="Y60" s="874"/>
      <c r="Z60" s="207"/>
      <c r="AA60" s="207"/>
      <c r="AB60" s="207"/>
      <c r="AC60" s="221"/>
      <c r="AD60" s="221"/>
      <c r="AE60" s="221"/>
      <c r="AF60" s="221"/>
      <c r="AG60" s="221"/>
      <c r="AH60" s="221"/>
      <c r="AI60" s="221"/>
      <c r="AJ60" s="221"/>
      <c r="AK60" s="221"/>
      <c r="AL60" s="221"/>
      <c r="AM60" s="221"/>
      <c r="AN60" s="221"/>
      <c r="AO60" s="221"/>
      <c r="AP60" s="221"/>
      <c r="AQ60" s="221"/>
      <c r="AR60" s="221"/>
      <c r="AS60" s="221"/>
      <c r="AT60" s="221"/>
      <c r="AU60" s="221"/>
      <c r="AV60" s="221"/>
      <c r="AW60" s="221"/>
      <c r="AX60" s="221"/>
      <c r="AY60" s="221"/>
      <c r="AZ60" s="221"/>
      <c r="BA60" s="221"/>
      <c r="BB60" s="221"/>
      <c r="BC60" s="221"/>
      <c r="BD60" s="221"/>
      <c r="BE60" s="221"/>
      <c r="BF60" s="221"/>
      <c r="BG60" s="221"/>
      <c r="BH60" s="221"/>
      <c r="BI60" s="221"/>
      <c r="BJ60" s="221"/>
      <c r="BK60" s="221"/>
      <c r="BL60" s="221"/>
      <c r="BM60" s="221"/>
      <c r="BN60" s="221"/>
      <c r="BO60" s="221"/>
      <c r="BP60" s="221"/>
      <c r="BQ60" s="221"/>
      <c r="BR60" s="221"/>
      <c r="BS60" s="221"/>
      <c r="BT60" s="221"/>
      <c r="BU60" s="221"/>
      <c r="BV60" s="221"/>
      <c r="BW60" s="221"/>
      <c r="BX60" s="221"/>
      <c r="BY60" s="221"/>
      <c r="BZ60" s="221"/>
      <c r="CA60" s="221"/>
      <c r="CB60" s="221"/>
      <c r="CC60" s="221"/>
      <c r="CD60" s="221"/>
      <c r="CE60" s="221"/>
      <c r="CF60" s="221"/>
      <c r="CG60" s="207"/>
      <c r="CH60" s="207"/>
      <c r="CI60" s="207"/>
      <c r="CJ60" s="207"/>
      <c r="CK60" s="207"/>
    </row>
    <row r="61" spans="1:108" s="39" customFormat="1" ht="27.95" customHeight="1" thickBot="1" x14ac:dyDescent="0.25">
      <c r="A61" s="148"/>
      <c r="B61" s="379" t="str">
        <f>'Checklist - Ranking Office LNG'!B591</f>
        <v>9421</v>
      </c>
      <c r="C61" s="864" t="str">
        <f>'Checklist - Ranking Office LNG'!C591</f>
        <v>ISO Certification</v>
      </c>
      <c r="D61" s="865"/>
      <c r="E61" s="865"/>
      <c r="F61" s="865"/>
      <c r="G61" s="865"/>
      <c r="H61" s="865"/>
      <c r="I61" s="865"/>
      <c r="J61" s="865"/>
      <c r="K61" s="865"/>
      <c r="L61" s="865"/>
      <c r="M61" s="865"/>
      <c r="N61" s="866"/>
      <c r="O61" s="875">
        <f>'Checklist - Ranking Office LNG'!Y602</f>
        <v>0</v>
      </c>
      <c r="P61" s="876"/>
      <c r="Q61" s="877"/>
      <c r="R61" s="894">
        <f>'Checklist - Ranking Office LNG'!Z602</f>
        <v>95</v>
      </c>
      <c r="S61" s="895"/>
      <c r="T61" s="896"/>
      <c r="U61" s="867">
        <f>'Checklist - Ranking Office LNG'!F603</f>
        <v>0</v>
      </c>
      <c r="V61" s="868"/>
      <c r="W61" s="868"/>
      <c r="X61" s="920"/>
      <c r="Y61" s="921"/>
      <c r="Z61" s="207"/>
      <c r="AA61" s="207"/>
      <c r="AB61" s="207"/>
      <c r="AC61" s="224"/>
      <c r="AD61" s="221"/>
      <c r="AE61" s="221"/>
      <c r="AF61" s="221"/>
      <c r="AG61" s="221"/>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07"/>
      <c r="BY61" s="207"/>
      <c r="BZ61" s="207"/>
      <c r="CA61" s="207"/>
      <c r="CB61" s="207"/>
      <c r="CC61" s="207"/>
      <c r="CD61" s="207"/>
      <c r="CE61" s="207"/>
      <c r="CF61" s="207"/>
      <c r="CG61" s="207"/>
      <c r="CH61" s="207"/>
      <c r="CI61" s="207"/>
      <c r="CJ61" s="207"/>
      <c r="CK61" s="207"/>
      <c r="CL61" s="207"/>
      <c r="CM61" s="207"/>
      <c r="CN61" s="207"/>
      <c r="CO61" s="207"/>
      <c r="CP61" s="207"/>
      <c r="CQ61" s="207"/>
      <c r="CR61" s="207"/>
      <c r="CS61" s="207"/>
      <c r="CT61" s="207"/>
      <c r="CU61" s="207"/>
      <c r="CV61" s="207"/>
      <c r="CW61" s="207"/>
      <c r="CX61" s="207"/>
      <c r="CY61" s="207"/>
      <c r="CZ61" s="207"/>
      <c r="DA61" s="207"/>
      <c r="DB61" s="207"/>
      <c r="DC61" s="207"/>
      <c r="DD61" s="207"/>
    </row>
    <row r="62" spans="1:108" s="39" customFormat="1" ht="30" customHeight="1" thickBot="1" x14ac:dyDescent="0.25">
      <c r="A62" s="148"/>
      <c r="B62" s="380"/>
      <c r="C62" s="858" t="s">
        <v>200</v>
      </c>
      <c r="D62" s="859"/>
      <c r="E62" s="859"/>
      <c r="F62" s="859"/>
      <c r="G62" s="859"/>
      <c r="H62" s="859"/>
      <c r="I62" s="859"/>
      <c r="J62" s="859"/>
      <c r="K62" s="859"/>
      <c r="L62" s="859"/>
      <c r="M62" s="859"/>
      <c r="N62" s="860"/>
      <c r="O62" s="878">
        <f>SUM(O4:Q61)</f>
        <v>0</v>
      </c>
      <c r="P62" s="879"/>
      <c r="Q62" s="880"/>
      <c r="R62" s="861">
        <f>SUM(R4:T61)</f>
        <v>3370</v>
      </c>
      <c r="S62" s="862"/>
      <c r="T62" s="863"/>
      <c r="U62" s="917">
        <f>SUM(U4:W61)</f>
        <v>1385</v>
      </c>
      <c r="V62" s="918"/>
      <c r="W62" s="919"/>
      <c r="X62" s="915"/>
      <c r="Y62" s="916"/>
      <c r="Z62" s="207"/>
      <c r="AA62" s="207"/>
      <c r="AB62" s="207"/>
      <c r="AC62" s="224"/>
      <c r="AD62" s="221"/>
      <c r="AE62" s="221"/>
      <c r="AF62" s="221"/>
      <c r="AG62" s="221"/>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07"/>
      <c r="BY62" s="207"/>
      <c r="BZ62" s="207"/>
      <c r="CA62" s="207"/>
      <c r="CB62" s="207"/>
      <c r="CC62" s="207"/>
      <c r="CD62" s="207"/>
      <c r="CE62" s="207"/>
      <c r="CF62" s="207"/>
      <c r="CG62" s="207"/>
      <c r="CH62" s="207"/>
      <c r="CI62" s="207"/>
      <c r="CJ62" s="207"/>
      <c r="CK62" s="207"/>
      <c r="CL62" s="207"/>
      <c r="CM62" s="207"/>
      <c r="CN62" s="207"/>
      <c r="CO62" s="207"/>
      <c r="CP62" s="207"/>
      <c r="CQ62" s="207"/>
      <c r="CR62" s="207"/>
      <c r="CS62" s="207"/>
      <c r="CT62" s="207"/>
      <c r="CU62" s="207"/>
      <c r="CV62" s="207"/>
      <c r="CW62" s="207"/>
      <c r="CX62" s="207"/>
      <c r="CY62" s="207"/>
      <c r="CZ62" s="207"/>
      <c r="DA62" s="207"/>
      <c r="DB62" s="207"/>
      <c r="DC62" s="207"/>
      <c r="DD62" s="207"/>
    </row>
    <row r="63" spans="1:108" customFormat="1" ht="13.5" thickBot="1" x14ac:dyDescent="0.25">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0"/>
      <c r="AY63" s="220"/>
      <c r="AZ63" s="220"/>
      <c r="BA63" s="220"/>
      <c r="BB63" s="220"/>
      <c r="BC63" s="220"/>
      <c r="BD63" s="220"/>
      <c r="BE63" s="220"/>
      <c r="BF63" s="220"/>
      <c r="BG63" s="220"/>
      <c r="BH63" s="220"/>
      <c r="BI63" s="220"/>
      <c r="BJ63" s="220"/>
      <c r="BK63" s="220"/>
      <c r="BL63" s="220"/>
      <c r="BM63" s="220"/>
      <c r="BN63" s="220"/>
      <c r="BO63" s="220"/>
      <c r="BP63" s="220"/>
      <c r="BQ63" s="220"/>
      <c r="BR63" s="220"/>
      <c r="BS63" s="220"/>
      <c r="BT63" s="220"/>
      <c r="BU63" s="220"/>
      <c r="BV63" s="220"/>
      <c r="BW63" s="220"/>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row>
    <row r="64" spans="1:108" customFormat="1" ht="20.25" x14ac:dyDescent="0.2">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20"/>
      <c r="AD64" s="220"/>
      <c r="AE64" s="913" t="s">
        <v>68</v>
      </c>
      <c r="AF64" s="914"/>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20"/>
      <c r="BR64" s="220"/>
      <c r="BS64" s="220"/>
      <c r="BT64" s="220"/>
      <c r="BU64" s="220"/>
      <c r="BV64" s="220"/>
      <c r="BW64" s="220"/>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row>
    <row r="65" spans="1:106" customFormat="1" ht="23.25" customHeight="1" thickBot="1" x14ac:dyDescent="0.25">
      <c r="A65" s="27"/>
      <c r="B65" s="199" t="s">
        <v>273</v>
      </c>
      <c r="C65" s="2"/>
      <c r="D65" s="47"/>
      <c r="E65" s="47"/>
      <c r="F65" s="47"/>
      <c r="G65" s="47"/>
      <c r="H65" s="47"/>
      <c r="I65" s="218"/>
      <c r="J65" s="218"/>
      <c r="K65" s="218"/>
      <c r="L65" s="218"/>
      <c r="M65" s="217"/>
      <c r="N65" s="217"/>
      <c r="O65" s="27"/>
      <c r="P65" s="27"/>
      <c r="Q65" s="27"/>
      <c r="R65" s="27"/>
      <c r="S65" s="27"/>
      <c r="T65" s="27"/>
      <c r="U65" s="27"/>
      <c r="V65" s="27"/>
      <c r="W65" s="27"/>
      <c r="X65" s="27"/>
      <c r="Y65" s="27"/>
      <c r="Z65" s="27"/>
      <c r="AA65" s="27"/>
      <c r="AB65" s="27"/>
      <c r="AC65" s="220"/>
      <c r="AD65" s="220"/>
      <c r="AE65" s="233" t="s">
        <v>274</v>
      </c>
      <c r="AF65" s="234">
        <f>O62/R62</f>
        <v>0</v>
      </c>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0"/>
      <c r="BF65" s="220"/>
      <c r="BG65" s="220"/>
      <c r="BH65" s="220"/>
      <c r="BI65" s="220"/>
      <c r="BJ65" s="220"/>
      <c r="BK65" s="220"/>
      <c r="BL65" s="220"/>
      <c r="BM65" s="220"/>
      <c r="BN65" s="220"/>
      <c r="BO65" s="220"/>
      <c r="BP65" s="220"/>
      <c r="BQ65" s="220"/>
      <c r="BR65" s="220"/>
      <c r="BS65" s="220"/>
      <c r="BT65" s="220"/>
      <c r="BU65" s="220"/>
      <c r="BV65" s="220"/>
      <c r="BW65" s="220"/>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row>
    <row r="66" spans="1:106" customFormat="1" ht="30" customHeight="1" x14ac:dyDescent="0.2">
      <c r="A66" s="27"/>
      <c r="B66" s="200" t="s">
        <v>435</v>
      </c>
      <c r="C66" s="892" t="s">
        <v>210</v>
      </c>
      <c r="D66" s="693"/>
      <c r="E66" s="693"/>
      <c r="F66" s="693"/>
      <c r="G66" s="693"/>
      <c r="H66" s="693"/>
      <c r="I66" s="693"/>
      <c r="J66" s="693"/>
      <c r="K66" s="693"/>
      <c r="L66" s="693"/>
      <c r="M66" s="693"/>
      <c r="N66" s="893"/>
      <c r="O66" s="27"/>
      <c r="P66" s="27"/>
      <c r="Q66" s="27"/>
      <c r="R66" s="27"/>
      <c r="S66" s="27"/>
      <c r="T66" s="27"/>
      <c r="U66" s="27"/>
      <c r="V66" s="27"/>
      <c r="W66" s="27"/>
      <c r="X66" s="27"/>
      <c r="Y66" s="27"/>
      <c r="Z66" s="27"/>
      <c r="AA66" s="27"/>
      <c r="AB66" s="27"/>
      <c r="AC66" s="220"/>
      <c r="AD66" s="220"/>
      <c r="AE66" s="232"/>
      <c r="AF66" s="232"/>
      <c r="AG66" s="226"/>
      <c r="AH66" s="220"/>
      <c r="AI66" s="220"/>
      <c r="AJ66" s="220"/>
      <c r="AK66" s="220"/>
      <c r="AL66" s="220"/>
      <c r="AM66" s="220"/>
      <c r="AN66" s="220"/>
      <c r="AO66" s="220"/>
      <c r="AP66" s="220"/>
      <c r="AQ66" s="220"/>
      <c r="AR66" s="220"/>
      <c r="AS66" s="220"/>
      <c r="AT66" s="220"/>
      <c r="AU66" s="220"/>
      <c r="AV66" s="220"/>
      <c r="AW66" s="220"/>
      <c r="AX66" s="220"/>
      <c r="AY66" s="220"/>
      <c r="AZ66" s="220"/>
      <c r="BA66" s="220"/>
      <c r="BB66" s="220"/>
      <c r="BC66" s="220"/>
      <c r="BD66" s="220"/>
      <c r="BE66" s="220"/>
      <c r="BF66" s="220"/>
      <c r="BG66" s="220"/>
      <c r="BH66" s="220"/>
      <c r="BI66" s="220"/>
      <c r="BJ66" s="220"/>
      <c r="BK66" s="220"/>
      <c r="BL66" s="220"/>
      <c r="BM66" s="220"/>
      <c r="BN66" s="220"/>
      <c r="BO66" s="220"/>
      <c r="BP66" s="220"/>
      <c r="BQ66" s="220"/>
      <c r="BR66" s="220"/>
      <c r="BS66" s="220"/>
      <c r="BT66" s="220"/>
      <c r="BU66" s="220"/>
      <c r="BV66" s="220"/>
      <c r="BW66" s="220"/>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row>
    <row r="67" spans="1:106" customFormat="1" ht="30" customHeight="1" x14ac:dyDescent="0.2">
      <c r="A67" s="27"/>
      <c r="B67" s="201"/>
      <c r="C67" s="892" t="s">
        <v>211</v>
      </c>
      <c r="D67" s="693"/>
      <c r="E67" s="693"/>
      <c r="F67" s="693"/>
      <c r="G67" s="693"/>
      <c r="H67" s="693"/>
      <c r="I67" s="693"/>
      <c r="J67" s="693"/>
      <c r="K67" s="693"/>
      <c r="L67" s="693"/>
      <c r="M67" s="693"/>
      <c r="N67" s="893"/>
      <c r="O67" s="27"/>
      <c r="P67" s="27"/>
      <c r="Q67" s="27"/>
      <c r="R67" s="27"/>
      <c r="S67" s="27"/>
      <c r="T67" s="27"/>
      <c r="U67" s="27"/>
      <c r="V67" s="27"/>
      <c r="W67" s="27"/>
      <c r="X67" s="27"/>
      <c r="Y67" s="27"/>
      <c r="Z67" s="27"/>
      <c r="AA67" s="27"/>
      <c r="AB67" s="27"/>
      <c r="AC67" s="220"/>
      <c r="AD67" s="220"/>
      <c r="AE67" s="220"/>
      <c r="AF67" s="220"/>
      <c r="AG67" s="220"/>
      <c r="AH67" s="220"/>
      <c r="AI67" s="220"/>
      <c r="AJ67" s="220"/>
      <c r="AK67" s="220"/>
      <c r="AL67" s="220"/>
      <c r="AM67" s="220"/>
      <c r="AN67" s="220"/>
      <c r="AO67" s="220"/>
      <c r="AP67" s="220"/>
      <c r="AQ67" s="220"/>
      <c r="AR67" s="220"/>
      <c r="AS67" s="220"/>
      <c r="AT67" s="220"/>
      <c r="AU67" s="220"/>
      <c r="AV67" s="220"/>
      <c r="AW67" s="220"/>
      <c r="AX67" s="220"/>
      <c r="AY67" s="220"/>
      <c r="AZ67" s="220"/>
      <c r="BA67" s="220"/>
      <c r="BB67" s="220"/>
      <c r="BC67" s="220"/>
      <c r="BD67" s="220"/>
      <c r="BE67" s="220"/>
      <c r="BF67" s="220"/>
      <c r="BG67" s="220"/>
      <c r="BH67" s="220"/>
      <c r="BI67" s="220"/>
      <c r="BJ67" s="220"/>
      <c r="BK67" s="220"/>
      <c r="BL67" s="220"/>
      <c r="BM67" s="220"/>
      <c r="BN67" s="220"/>
      <c r="BO67" s="220"/>
      <c r="BP67" s="220"/>
      <c r="BQ67" s="220"/>
      <c r="BR67" s="220"/>
      <c r="BS67" s="220"/>
      <c r="BT67" s="220"/>
      <c r="BU67" s="220"/>
      <c r="BV67" s="220"/>
      <c r="BW67" s="220"/>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row>
    <row r="68" spans="1:106" customFormat="1" ht="30" customHeight="1" x14ac:dyDescent="0.2">
      <c r="A68" s="27"/>
      <c r="B68" s="202"/>
      <c r="C68" s="892" t="s">
        <v>212</v>
      </c>
      <c r="D68" s="693"/>
      <c r="E68" s="693"/>
      <c r="F68" s="693"/>
      <c r="G68" s="693"/>
      <c r="H68" s="693"/>
      <c r="I68" s="693"/>
      <c r="J68" s="693"/>
      <c r="K68" s="693"/>
      <c r="L68" s="693"/>
      <c r="M68" s="693"/>
      <c r="N68" s="893"/>
      <c r="O68" s="27"/>
      <c r="P68" s="27"/>
      <c r="Q68" s="27"/>
      <c r="R68" s="27"/>
      <c r="S68" s="27"/>
      <c r="T68" s="27"/>
      <c r="U68" s="27"/>
      <c r="V68" s="27"/>
      <c r="W68" s="27"/>
      <c r="X68" s="27"/>
      <c r="Y68" s="27"/>
      <c r="Z68" s="27"/>
      <c r="AA68" s="27"/>
      <c r="AB68" s="27"/>
      <c r="AC68" s="220"/>
      <c r="AD68" s="220"/>
      <c r="AE68" s="220"/>
      <c r="AF68" s="220"/>
      <c r="AG68" s="220"/>
      <c r="AH68" s="220"/>
      <c r="AI68" s="220"/>
      <c r="AJ68" s="220"/>
      <c r="AK68" s="220"/>
      <c r="AL68" s="220"/>
      <c r="AM68" s="220"/>
      <c r="AN68" s="220"/>
      <c r="AO68" s="220"/>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row>
    <row r="69" spans="1:106" customFormat="1" ht="30" customHeight="1" x14ac:dyDescent="0.2">
      <c r="A69" s="27"/>
      <c r="B69" s="203">
        <v>0</v>
      </c>
      <c r="C69" s="892" t="s">
        <v>213</v>
      </c>
      <c r="D69" s="693"/>
      <c r="E69" s="693"/>
      <c r="F69" s="693"/>
      <c r="G69" s="693"/>
      <c r="H69" s="693"/>
      <c r="I69" s="693"/>
      <c r="J69" s="693"/>
      <c r="K69" s="693"/>
      <c r="L69" s="693"/>
      <c r="M69" s="693"/>
      <c r="N69" s="893"/>
      <c r="O69" s="27"/>
      <c r="P69" s="27"/>
      <c r="Q69" s="27"/>
      <c r="R69" s="27"/>
      <c r="S69" s="27"/>
      <c r="T69" s="27"/>
      <c r="U69" s="27"/>
      <c r="V69" s="27"/>
      <c r="W69" s="27"/>
      <c r="X69" s="27"/>
      <c r="Y69" s="27"/>
      <c r="Z69" s="27"/>
      <c r="AA69" s="27"/>
      <c r="AB69" s="27"/>
      <c r="AC69" s="220"/>
      <c r="AD69" s="220"/>
      <c r="AE69" s="220"/>
      <c r="AF69" s="220"/>
      <c r="AG69" s="220"/>
      <c r="AH69" s="220"/>
      <c r="AI69" s="220"/>
      <c r="AJ69" s="220"/>
      <c r="AK69" s="220"/>
      <c r="AL69" s="220"/>
      <c r="AM69" s="220"/>
      <c r="AN69" s="220"/>
      <c r="AO69" s="220"/>
      <c r="AP69" s="220"/>
      <c r="AQ69" s="220"/>
      <c r="AR69" s="220"/>
      <c r="AS69" s="220"/>
      <c r="AT69" s="220"/>
      <c r="AU69" s="220"/>
      <c r="AV69" s="220"/>
      <c r="AW69" s="220"/>
      <c r="AX69" s="220"/>
      <c r="AY69" s="220"/>
      <c r="AZ69" s="220"/>
      <c r="BA69" s="220"/>
      <c r="BB69" s="220"/>
      <c r="BC69" s="220"/>
      <c r="BD69" s="220"/>
      <c r="BE69" s="220"/>
      <c r="BF69" s="220"/>
      <c r="BG69" s="220"/>
      <c r="BH69" s="220"/>
      <c r="BI69" s="220"/>
      <c r="BJ69" s="220"/>
      <c r="BK69" s="220"/>
      <c r="BL69" s="220"/>
      <c r="BM69" s="220"/>
      <c r="BN69" s="220"/>
      <c r="BO69" s="220"/>
      <c r="BP69" s="220"/>
      <c r="BQ69" s="220"/>
      <c r="BR69" s="220"/>
      <c r="BS69" s="220"/>
      <c r="BT69" s="220"/>
      <c r="BU69" s="220"/>
      <c r="BV69" s="220"/>
      <c r="BW69" s="220"/>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row>
    <row r="70" spans="1:106" customFormat="1" ht="30" customHeight="1" x14ac:dyDescent="0.2">
      <c r="A70" s="27"/>
      <c r="B70" s="204"/>
      <c r="C70" s="892" t="s">
        <v>214</v>
      </c>
      <c r="D70" s="693"/>
      <c r="E70" s="693"/>
      <c r="F70" s="693"/>
      <c r="G70" s="693"/>
      <c r="H70" s="693"/>
      <c r="I70" s="693"/>
      <c r="J70" s="693"/>
      <c r="K70" s="693"/>
      <c r="L70" s="693"/>
      <c r="M70" s="693"/>
      <c r="N70" s="893"/>
      <c r="O70" s="27"/>
      <c r="P70" s="27"/>
      <c r="Q70" s="27"/>
      <c r="R70" s="27"/>
      <c r="S70" s="27"/>
      <c r="T70" s="27"/>
      <c r="U70" s="27"/>
      <c r="V70" s="27"/>
      <c r="W70" s="27"/>
      <c r="X70" s="27"/>
      <c r="Y70" s="27"/>
      <c r="Z70" s="27"/>
      <c r="AA70" s="27"/>
      <c r="AB70" s="27"/>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0"/>
      <c r="AY70" s="220"/>
      <c r="AZ70" s="220"/>
      <c r="BA70" s="220"/>
      <c r="BB70" s="220"/>
      <c r="BC70" s="220"/>
      <c r="BD70" s="220"/>
      <c r="BE70" s="220"/>
      <c r="BF70" s="220"/>
      <c r="BG70" s="220"/>
      <c r="BH70" s="220"/>
      <c r="BI70" s="220"/>
      <c r="BJ70" s="220"/>
      <c r="BK70" s="220"/>
      <c r="BL70" s="220"/>
      <c r="BM70" s="220"/>
      <c r="BN70" s="220"/>
      <c r="BO70" s="220"/>
      <c r="BP70" s="220"/>
      <c r="BQ70" s="220"/>
      <c r="BR70" s="220"/>
      <c r="BS70" s="220"/>
      <c r="BT70" s="220"/>
      <c r="BU70" s="220"/>
      <c r="BV70" s="220"/>
      <c r="BW70" s="220"/>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row>
    <row r="71" spans="1:106" customFormat="1" ht="30" customHeight="1" x14ac:dyDescent="0.2">
      <c r="A71" s="27"/>
      <c r="B71" s="205">
        <v>0</v>
      </c>
      <c r="C71" s="892" t="s">
        <v>376</v>
      </c>
      <c r="D71" s="693"/>
      <c r="E71" s="693"/>
      <c r="F71" s="693"/>
      <c r="G71" s="693"/>
      <c r="H71" s="693"/>
      <c r="I71" s="693"/>
      <c r="J71" s="693"/>
      <c r="K71" s="693"/>
      <c r="L71" s="693"/>
      <c r="M71" s="693"/>
      <c r="N71" s="893"/>
      <c r="O71" s="27"/>
      <c r="P71" s="27"/>
      <c r="Q71" s="27"/>
      <c r="R71" s="27"/>
      <c r="S71" s="27"/>
      <c r="T71" s="27"/>
      <c r="U71" s="27"/>
      <c r="V71" s="27"/>
      <c r="W71" s="27"/>
      <c r="X71" s="27"/>
      <c r="Y71" s="27"/>
      <c r="Z71" s="27"/>
      <c r="AA71" s="27"/>
      <c r="AB71" s="27"/>
      <c r="AC71" s="220"/>
      <c r="AD71" s="220"/>
      <c r="AE71" s="220"/>
      <c r="AF71" s="220"/>
      <c r="AG71" s="220"/>
      <c r="AH71" s="220"/>
      <c r="AI71" s="220"/>
      <c r="AJ71" s="220"/>
      <c r="AK71" s="220"/>
      <c r="AL71" s="220"/>
      <c r="AM71" s="220"/>
      <c r="AN71" s="220"/>
      <c r="AO71" s="220"/>
      <c r="AP71" s="220"/>
      <c r="AQ71" s="220"/>
      <c r="AR71" s="220"/>
      <c r="AS71" s="220"/>
      <c r="AT71" s="220"/>
      <c r="AU71" s="220"/>
      <c r="AV71" s="220"/>
      <c r="AW71" s="220"/>
      <c r="AX71" s="220"/>
      <c r="AY71" s="220"/>
      <c r="AZ71" s="220"/>
      <c r="BA71" s="220"/>
      <c r="BB71" s="220"/>
      <c r="BC71" s="220"/>
      <c r="BD71" s="220"/>
      <c r="BE71" s="220"/>
      <c r="BF71" s="220"/>
      <c r="BG71" s="220"/>
      <c r="BH71" s="220"/>
      <c r="BI71" s="220"/>
      <c r="BJ71" s="220"/>
      <c r="BK71" s="220"/>
      <c r="BL71" s="220"/>
      <c r="BM71" s="220"/>
      <c r="BN71" s="220"/>
      <c r="BO71" s="220"/>
      <c r="BP71" s="220"/>
      <c r="BQ71" s="220"/>
      <c r="BR71" s="220"/>
      <c r="BS71" s="220"/>
      <c r="BT71" s="220"/>
      <c r="BU71" s="220"/>
      <c r="BV71" s="220"/>
      <c r="BW71" s="220"/>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row>
    <row r="72" spans="1:106" customFormat="1" ht="30" customHeight="1" x14ac:dyDescent="0.2">
      <c r="A72" s="27"/>
      <c r="B72" s="206"/>
      <c r="C72" s="892" t="s">
        <v>215</v>
      </c>
      <c r="D72" s="693"/>
      <c r="E72" s="693"/>
      <c r="F72" s="693"/>
      <c r="G72" s="693"/>
      <c r="H72" s="693"/>
      <c r="I72" s="693"/>
      <c r="J72" s="693"/>
      <c r="K72" s="693"/>
      <c r="L72" s="693"/>
      <c r="M72" s="693"/>
      <c r="N72" s="893"/>
      <c r="O72" s="27"/>
      <c r="P72" s="27"/>
      <c r="Q72" s="27"/>
      <c r="R72" s="27"/>
      <c r="S72" s="27"/>
      <c r="T72" s="27"/>
      <c r="U72" s="27"/>
      <c r="V72" s="27"/>
      <c r="W72" s="27"/>
      <c r="X72" s="27"/>
      <c r="Y72" s="27"/>
      <c r="Z72" s="27"/>
      <c r="AA72" s="27"/>
      <c r="AB72" s="27"/>
      <c r="AC72" s="220"/>
      <c r="AD72" s="220"/>
      <c r="AE72" s="220"/>
      <c r="AF72" s="220"/>
      <c r="AG72" s="220"/>
      <c r="AH72" s="220"/>
      <c r="AI72" s="220"/>
      <c r="AJ72" s="220"/>
      <c r="AK72" s="220"/>
      <c r="AL72" s="220"/>
      <c r="AM72" s="220"/>
      <c r="AN72" s="220"/>
      <c r="AO72" s="220"/>
      <c r="AP72" s="220"/>
      <c r="AQ72" s="220"/>
      <c r="AR72" s="220"/>
      <c r="AS72" s="220"/>
      <c r="AT72" s="220"/>
      <c r="AU72" s="220"/>
      <c r="AV72" s="220"/>
      <c r="AW72" s="220"/>
      <c r="AX72" s="220"/>
      <c r="AY72" s="220"/>
      <c r="AZ72" s="220"/>
      <c r="BA72" s="220"/>
      <c r="BB72" s="220"/>
      <c r="BC72" s="220"/>
      <c r="BD72" s="220"/>
      <c r="BE72" s="220"/>
      <c r="BF72" s="220"/>
      <c r="BG72" s="220"/>
      <c r="BH72" s="220"/>
      <c r="BI72" s="220"/>
      <c r="BJ72" s="220"/>
      <c r="BK72" s="220"/>
      <c r="BL72" s="220"/>
      <c r="BM72" s="220"/>
      <c r="BN72" s="220"/>
      <c r="BO72" s="220"/>
      <c r="BP72" s="220"/>
      <c r="BQ72" s="220"/>
      <c r="BR72" s="220"/>
      <c r="BS72" s="220"/>
      <c r="BT72" s="220"/>
      <c r="BU72" s="220"/>
      <c r="BV72" s="220"/>
      <c r="BW72" s="220"/>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row>
    <row r="73" spans="1:106" customFormat="1" ht="30" customHeight="1" x14ac:dyDescent="0.2">
      <c r="A73" s="27"/>
      <c r="B73" s="235"/>
      <c r="C73" s="892" t="s">
        <v>377</v>
      </c>
      <c r="D73" s="693"/>
      <c r="E73" s="693"/>
      <c r="F73" s="693"/>
      <c r="G73" s="693"/>
      <c r="H73" s="693"/>
      <c r="I73" s="693"/>
      <c r="J73" s="693"/>
      <c r="K73" s="693"/>
      <c r="L73" s="693"/>
      <c r="M73" s="693"/>
      <c r="N73" s="893"/>
      <c r="O73" s="27"/>
      <c r="P73" s="27"/>
      <c r="Q73" s="27"/>
      <c r="R73" s="27"/>
      <c r="S73" s="27"/>
      <c r="T73" s="27"/>
      <c r="U73" s="27"/>
      <c r="V73" s="27"/>
      <c r="W73" s="27"/>
      <c r="X73" s="27"/>
      <c r="Y73" s="27"/>
      <c r="Z73" s="27"/>
      <c r="AA73" s="27"/>
      <c r="AB73" s="27"/>
      <c r="AC73" s="220"/>
      <c r="AD73" s="220"/>
      <c r="AE73" s="220"/>
      <c r="AF73" s="220"/>
      <c r="AG73" s="220"/>
      <c r="AH73" s="220"/>
      <c r="AI73" s="220"/>
      <c r="AJ73" s="220"/>
      <c r="AK73" s="220"/>
      <c r="AL73" s="220"/>
      <c r="AM73" s="220"/>
      <c r="AN73" s="220"/>
      <c r="AO73" s="220"/>
      <c r="AP73" s="220"/>
      <c r="AQ73" s="220"/>
      <c r="AR73" s="220"/>
      <c r="AS73" s="220"/>
      <c r="AT73" s="220"/>
      <c r="AU73" s="220"/>
      <c r="AV73" s="220"/>
      <c r="AW73" s="220"/>
      <c r="AX73" s="220"/>
      <c r="AY73" s="220"/>
      <c r="AZ73" s="220"/>
      <c r="BA73" s="220"/>
      <c r="BB73" s="220"/>
      <c r="BC73" s="220"/>
      <c r="BD73" s="220"/>
      <c r="BE73" s="220"/>
      <c r="BF73" s="220"/>
      <c r="BG73" s="220"/>
      <c r="BH73" s="220"/>
      <c r="BI73" s="220"/>
      <c r="BJ73" s="220"/>
      <c r="BK73" s="220"/>
      <c r="BL73" s="220"/>
      <c r="BM73" s="220"/>
      <c r="BN73" s="220"/>
      <c r="BO73" s="220"/>
      <c r="BP73" s="220"/>
      <c r="BQ73" s="220"/>
      <c r="BR73" s="220"/>
      <c r="BS73" s="220"/>
      <c r="BT73" s="220"/>
      <c r="BU73" s="220"/>
      <c r="BV73" s="220"/>
      <c r="BW73" s="220"/>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row>
    <row r="74" spans="1:106" s="47" customFormat="1" ht="21" customHeight="1" x14ac:dyDescent="0.2">
      <c r="A74" s="208"/>
      <c r="B74" s="216" t="s">
        <v>143</v>
      </c>
      <c r="C74" s="210"/>
      <c r="X74" s="27"/>
      <c r="Z74" s="209"/>
      <c r="AA74" s="207"/>
      <c r="AC74" s="219"/>
      <c r="AD74" s="219"/>
      <c r="AE74" s="219"/>
      <c r="AF74" s="219"/>
      <c r="AG74" s="219"/>
      <c r="AH74" s="219"/>
      <c r="AI74" s="219"/>
      <c r="AJ74" s="219"/>
      <c r="AK74" s="219"/>
      <c r="AL74" s="219"/>
      <c r="AM74" s="219"/>
      <c r="AN74" s="219"/>
      <c r="AO74" s="219"/>
      <c r="AP74" s="219"/>
      <c r="AQ74" s="219"/>
      <c r="AR74" s="219"/>
      <c r="AS74" s="219"/>
      <c r="AT74" s="219"/>
      <c r="AU74" s="219"/>
      <c r="AV74" s="219"/>
      <c r="AW74" s="219"/>
      <c r="AX74" s="219"/>
      <c r="AY74" s="219"/>
      <c r="AZ74" s="219"/>
      <c r="BA74" s="219"/>
      <c r="BB74" s="219"/>
      <c r="BC74" s="219"/>
      <c r="BD74" s="219"/>
      <c r="BE74" s="219"/>
      <c r="BF74" s="219"/>
      <c r="BG74" s="219"/>
      <c r="BH74" s="219"/>
      <c r="BI74" s="219"/>
      <c r="BJ74" s="219"/>
      <c r="BK74" s="219"/>
      <c r="BL74" s="219"/>
      <c r="BM74" s="219"/>
      <c r="BN74" s="219"/>
      <c r="BO74" s="219"/>
      <c r="BP74" s="219"/>
      <c r="BQ74" s="219"/>
      <c r="BR74" s="219"/>
      <c r="BS74" s="219"/>
      <c r="BT74" s="219"/>
      <c r="BU74" s="219"/>
      <c r="BV74" s="219"/>
      <c r="BW74" s="219"/>
    </row>
    <row r="75" spans="1:106" s="219" customFormat="1" ht="21" customHeight="1" x14ac:dyDescent="0.25">
      <c r="A75" s="230"/>
      <c r="C75" s="223"/>
      <c r="X75" s="231"/>
      <c r="Z75" s="225"/>
      <c r="AA75" s="221"/>
    </row>
    <row r="76" spans="1:106" s="219" customFormat="1" ht="21" customHeight="1" x14ac:dyDescent="0.25">
      <c r="A76" s="230"/>
      <c r="C76" s="223"/>
      <c r="X76" s="231"/>
      <c r="Z76" s="225"/>
      <c r="AA76" s="221"/>
    </row>
    <row r="77" spans="1:106" s="219" customFormat="1" ht="21" customHeight="1" x14ac:dyDescent="0.2">
      <c r="A77" s="230"/>
      <c r="C77" s="223"/>
      <c r="Z77" s="225"/>
      <c r="AA77" s="221"/>
    </row>
    <row r="78" spans="1:106" s="219" customFormat="1" ht="21" customHeight="1" x14ac:dyDescent="0.2">
      <c r="A78" s="230"/>
      <c r="C78" s="223"/>
      <c r="Z78" s="225"/>
      <c r="AA78" s="221"/>
    </row>
    <row r="79" spans="1:106" s="219" customFormat="1" ht="21" customHeight="1" x14ac:dyDescent="0.2">
      <c r="A79" s="230"/>
      <c r="C79" s="223"/>
      <c r="Z79" s="225"/>
      <c r="AA79" s="221"/>
    </row>
    <row r="80" spans="1:106" s="219" customFormat="1" ht="21" customHeight="1" x14ac:dyDescent="0.2">
      <c r="A80" s="230"/>
      <c r="C80" s="223"/>
      <c r="Z80" s="225"/>
      <c r="AA80" s="221"/>
    </row>
    <row r="81" spans="1:27" s="219" customFormat="1" ht="21" customHeight="1" x14ac:dyDescent="0.2">
      <c r="A81" s="230"/>
      <c r="C81" s="223"/>
      <c r="X81" s="220"/>
      <c r="Z81" s="225"/>
      <c r="AA81" s="221"/>
    </row>
    <row r="82" spans="1:27" s="219" customFormat="1" x14ac:dyDescent="0.25">
      <c r="A82" s="230"/>
      <c r="C82" s="223"/>
      <c r="X82" s="231"/>
      <c r="Z82" s="225"/>
      <c r="AA82" s="221"/>
    </row>
    <row r="83" spans="1:27" s="219" customFormat="1" x14ac:dyDescent="0.2">
      <c r="A83" s="230"/>
      <c r="C83" s="223"/>
      <c r="Z83" s="225"/>
      <c r="AA83" s="221"/>
    </row>
    <row r="84" spans="1:27" s="219" customFormat="1" x14ac:dyDescent="0.2">
      <c r="A84" s="230"/>
      <c r="C84" s="223"/>
      <c r="Z84" s="225"/>
      <c r="AA84" s="221"/>
    </row>
    <row r="85" spans="1:27" s="219" customFormat="1" x14ac:dyDescent="0.2">
      <c r="A85" s="230"/>
      <c r="C85" s="223"/>
      <c r="X85" s="220"/>
      <c r="Z85" s="225"/>
      <c r="AA85" s="221"/>
    </row>
    <row r="86" spans="1:27" s="219" customFormat="1" x14ac:dyDescent="0.25">
      <c r="A86" s="230"/>
      <c r="C86" s="223"/>
      <c r="X86" s="231"/>
      <c r="Z86" s="225"/>
      <c r="AA86" s="221"/>
    </row>
    <row r="87" spans="1:27" s="219" customFormat="1" x14ac:dyDescent="0.25">
      <c r="A87" s="230"/>
      <c r="C87" s="223"/>
      <c r="X87" s="231"/>
      <c r="Z87" s="225"/>
      <c r="AA87" s="221"/>
    </row>
    <row r="88" spans="1:27" s="219" customFormat="1" x14ac:dyDescent="0.2">
      <c r="A88" s="230"/>
      <c r="C88" s="223"/>
      <c r="Z88" s="225"/>
      <c r="AA88" s="221"/>
    </row>
    <row r="89" spans="1:27" s="219" customFormat="1" x14ac:dyDescent="0.2">
      <c r="A89" s="230"/>
      <c r="C89" s="223"/>
      <c r="Z89" s="225"/>
      <c r="AA89" s="221"/>
    </row>
    <row r="90" spans="1:27" s="219" customFormat="1" x14ac:dyDescent="0.2">
      <c r="A90" s="230"/>
      <c r="C90" s="223"/>
      <c r="Z90" s="225"/>
      <c r="AA90" s="221"/>
    </row>
    <row r="91" spans="1:27" s="219" customFormat="1" x14ac:dyDescent="0.2">
      <c r="A91" s="230"/>
      <c r="C91" s="223"/>
      <c r="Z91" s="225"/>
      <c r="AA91" s="221"/>
    </row>
    <row r="92" spans="1:27" s="219" customFormat="1" x14ac:dyDescent="0.2">
      <c r="A92" s="230"/>
      <c r="C92" s="223"/>
      <c r="X92" s="220"/>
      <c r="Z92" s="225"/>
      <c r="AA92" s="221"/>
    </row>
    <row r="93" spans="1:27" s="219" customFormat="1" x14ac:dyDescent="0.25">
      <c r="A93" s="230"/>
      <c r="C93" s="223"/>
      <c r="X93" s="231"/>
      <c r="Z93" s="225"/>
      <c r="AA93" s="221"/>
    </row>
    <row r="94" spans="1:27" s="219" customFormat="1" x14ac:dyDescent="0.25">
      <c r="A94" s="230"/>
      <c r="C94" s="223"/>
      <c r="X94" s="231"/>
      <c r="Z94" s="225"/>
      <c r="AA94" s="221"/>
    </row>
    <row r="95" spans="1:27" s="219" customFormat="1" x14ac:dyDescent="0.25">
      <c r="A95" s="230"/>
      <c r="C95" s="223"/>
      <c r="X95" s="231"/>
      <c r="Z95" s="225"/>
      <c r="AA95" s="221"/>
    </row>
    <row r="96" spans="1:27" s="219" customFormat="1" x14ac:dyDescent="0.2">
      <c r="A96" s="230"/>
      <c r="C96" s="223"/>
      <c r="Z96" s="225"/>
      <c r="AA96" s="221"/>
    </row>
    <row r="97" spans="1:27" s="219" customFormat="1" x14ac:dyDescent="0.2">
      <c r="A97" s="230"/>
      <c r="C97" s="223"/>
      <c r="Z97" s="225"/>
      <c r="AA97" s="221"/>
    </row>
    <row r="98" spans="1:27" s="219" customFormat="1" x14ac:dyDescent="0.2">
      <c r="A98" s="230"/>
      <c r="C98" s="223"/>
      <c r="Z98" s="225"/>
      <c r="AA98" s="221"/>
    </row>
    <row r="99" spans="1:27" s="219" customFormat="1" x14ac:dyDescent="0.2">
      <c r="A99" s="230"/>
      <c r="C99" s="223"/>
      <c r="Z99" s="225"/>
      <c r="AA99" s="221"/>
    </row>
    <row r="100" spans="1:27" s="219" customFormat="1" x14ac:dyDescent="0.2">
      <c r="A100" s="230"/>
      <c r="C100" s="223"/>
      <c r="Z100" s="225"/>
      <c r="AA100" s="221"/>
    </row>
    <row r="101" spans="1:27" s="219" customFormat="1" x14ac:dyDescent="0.2">
      <c r="A101" s="230"/>
      <c r="C101" s="223"/>
      <c r="Z101" s="225"/>
      <c r="AA101" s="221"/>
    </row>
    <row r="102" spans="1:27" s="219" customFormat="1" x14ac:dyDescent="0.2">
      <c r="A102" s="230"/>
      <c r="C102" s="223"/>
      <c r="X102" s="220"/>
      <c r="Z102" s="225"/>
      <c r="AA102" s="221"/>
    </row>
    <row r="103" spans="1:27" s="219" customFormat="1" x14ac:dyDescent="0.25">
      <c r="A103" s="230"/>
      <c r="C103" s="223"/>
      <c r="X103" s="231"/>
      <c r="Z103" s="225"/>
      <c r="AA103" s="221"/>
    </row>
    <row r="104" spans="1:27" s="219" customFormat="1" x14ac:dyDescent="0.25">
      <c r="A104" s="230"/>
      <c r="C104" s="223"/>
      <c r="X104" s="231"/>
      <c r="Z104" s="225"/>
      <c r="AA104" s="221"/>
    </row>
    <row r="105" spans="1:27" s="219" customFormat="1" x14ac:dyDescent="0.25">
      <c r="A105" s="230"/>
      <c r="C105" s="223"/>
      <c r="X105" s="231"/>
      <c r="Z105" s="225"/>
      <c r="AA105" s="221"/>
    </row>
    <row r="106" spans="1:27" s="219" customFormat="1" x14ac:dyDescent="0.25">
      <c r="A106" s="230"/>
      <c r="C106" s="223"/>
      <c r="X106" s="231"/>
      <c r="Z106" s="225"/>
      <c r="AA106" s="221"/>
    </row>
    <row r="107" spans="1:27" s="219" customFormat="1" x14ac:dyDescent="0.25">
      <c r="A107" s="230"/>
      <c r="C107" s="223"/>
      <c r="X107" s="231"/>
      <c r="Z107" s="225"/>
      <c r="AA107" s="221"/>
    </row>
    <row r="108" spans="1:27" s="219" customFormat="1" x14ac:dyDescent="0.25">
      <c r="A108" s="230"/>
      <c r="C108" s="223"/>
      <c r="X108" s="231"/>
      <c r="Z108" s="225"/>
      <c r="AA108" s="221"/>
    </row>
    <row r="109" spans="1:27" s="219" customFormat="1" x14ac:dyDescent="0.2">
      <c r="A109" s="230"/>
      <c r="C109" s="223"/>
      <c r="Z109" s="225"/>
      <c r="AA109" s="221"/>
    </row>
    <row r="110" spans="1:27" s="219" customFormat="1" x14ac:dyDescent="0.2">
      <c r="A110" s="230"/>
      <c r="C110" s="223"/>
      <c r="Z110" s="225"/>
      <c r="AA110" s="221"/>
    </row>
    <row r="111" spans="1:27" s="219" customFormat="1" x14ac:dyDescent="0.2">
      <c r="A111" s="230"/>
      <c r="C111" s="223"/>
      <c r="Z111" s="225"/>
      <c r="AA111" s="221"/>
    </row>
    <row r="112" spans="1:27" s="219" customFormat="1" x14ac:dyDescent="0.2">
      <c r="A112" s="230"/>
      <c r="C112" s="223"/>
      <c r="Z112" s="225"/>
      <c r="AA112" s="221"/>
    </row>
    <row r="113" spans="1:27" s="219" customFormat="1" x14ac:dyDescent="0.2">
      <c r="A113" s="230"/>
      <c r="C113" s="223"/>
      <c r="Z113" s="225"/>
      <c r="AA113" s="221"/>
    </row>
    <row r="114" spans="1:27" s="219" customFormat="1" x14ac:dyDescent="0.2">
      <c r="A114" s="230"/>
      <c r="C114" s="223"/>
      <c r="Z114" s="225"/>
      <c r="AA114" s="221"/>
    </row>
    <row r="115" spans="1:27" s="219" customFormat="1" x14ac:dyDescent="0.2">
      <c r="A115" s="230"/>
      <c r="C115" s="223"/>
      <c r="Z115" s="225"/>
      <c r="AA115" s="221"/>
    </row>
    <row r="116" spans="1:27" s="219" customFormat="1" x14ac:dyDescent="0.2">
      <c r="A116" s="230"/>
      <c r="C116" s="223"/>
      <c r="Z116" s="225"/>
      <c r="AA116" s="221"/>
    </row>
    <row r="117" spans="1:27" s="219" customFormat="1" x14ac:dyDescent="0.2">
      <c r="A117" s="230"/>
      <c r="C117" s="223"/>
      <c r="Z117" s="225"/>
      <c r="AA117" s="221"/>
    </row>
    <row r="118" spans="1:27" s="219" customFormat="1" x14ac:dyDescent="0.2">
      <c r="A118" s="230"/>
      <c r="C118" s="223"/>
      <c r="Z118" s="225"/>
      <c r="AA118" s="221"/>
    </row>
    <row r="119" spans="1:27" s="219" customFormat="1" x14ac:dyDescent="0.2">
      <c r="A119" s="230"/>
      <c r="C119" s="223"/>
      <c r="Z119" s="225"/>
      <c r="AA119" s="221"/>
    </row>
    <row r="120" spans="1:27" s="219" customFormat="1" x14ac:dyDescent="0.2">
      <c r="A120" s="230"/>
      <c r="C120" s="223"/>
      <c r="Z120" s="225"/>
      <c r="AA120" s="221"/>
    </row>
    <row r="121" spans="1:27" s="219" customFormat="1" x14ac:dyDescent="0.2">
      <c r="A121" s="230"/>
      <c r="C121" s="223"/>
      <c r="Z121" s="225"/>
      <c r="AA121" s="221"/>
    </row>
    <row r="122" spans="1:27" s="219" customFormat="1" x14ac:dyDescent="0.2">
      <c r="A122" s="230"/>
      <c r="C122" s="223"/>
      <c r="Z122" s="225"/>
      <c r="AA122" s="221"/>
    </row>
    <row r="123" spans="1:27" s="219" customFormat="1" x14ac:dyDescent="0.2">
      <c r="A123" s="230"/>
      <c r="C123" s="223"/>
      <c r="Z123" s="225"/>
      <c r="AA123" s="221"/>
    </row>
    <row r="124" spans="1:27" s="219" customFormat="1" x14ac:dyDescent="0.2">
      <c r="A124" s="230"/>
      <c r="C124" s="223"/>
      <c r="Z124" s="225"/>
      <c r="AA124" s="221"/>
    </row>
    <row r="125" spans="1:27" s="219" customFormat="1" x14ac:dyDescent="0.2">
      <c r="A125" s="230"/>
      <c r="C125" s="223"/>
      <c r="Z125" s="225"/>
      <c r="AA125" s="221"/>
    </row>
    <row r="126" spans="1:27" s="219" customFormat="1" x14ac:dyDescent="0.2">
      <c r="A126" s="230"/>
      <c r="C126" s="223"/>
      <c r="Z126" s="225"/>
      <c r="AA126" s="221"/>
    </row>
    <row r="127" spans="1:27" s="219" customFormat="1" x14ac:dyDescent="0.2">
      <c r="A127" s="230"/>
      <c r="C127" s="223"/>
      <c r="Z127" s="225"/>
      <c r="AA127" s="221"/>
    </row>
    <row r="128" spans="1:27" s="219" customFormat="1" x14ac:dyDescent="0.2">
      <c r="A128" s="230"/>
      <c r="C128" s="223"/>
      <c r="Z128" s="225"/>
      <c r="AA128" s="221"/>
    </row>
    <row r="129" spans="1:27" s="219" customFormat="1" x14ac:dyDescent="0.2">
      <c r="A129" s="230"/>
      <c r="C129" s="223"/>
      <c r="Z129" s="225"/>
      <c r="AA129" s="221"/>
    </row>
    <row r="130" spans="1:27" s="219" customFormat="1" x14ac:dyDescent="0.2">
      <c r="A130" s="230"/>
      <c r="C130" s="223"/>
      <c r="Z130" s="225"/>
      <c r="AA130" s="221"/>
    </row>
    <row r="131" spans="1:27" s="219" customFormat="1" x14ac:dyDescent="0.2">
      <c r="A131" s="230"/>
      <c r="C131" s="223"/>
      <c r="Z131" s="225"/>
      <c r="AA131" s="221"/>
    </row>
    <row r="132" spans="1:27" s="219" customFormat="1" x14ac:dyDescent="0.2">
      <c r="A132" s="230"/>
      <c r="C132" s="223"/>
      <c r="Z132" s="225"/>
      <c r="AA132" s="221"/>
    </row>
    <row r="133" spans="1:27" s="219" customFormat="1" x14ac:dyDescent="0.2">
      <c r="A133" s="230"/>
      <c r="C133" s="223"/>
      <c r="Z133" s="225"/>
      <c r="AA133" s="221"/>
    </row>
    <row r="134" spans="1:27" s="219" customFormat="1" x14ac:dyDescent="0.2">
      <c r="A134" s="230"/>
      <c r="C134" s="223"/>
      <c r="Z134" s="225"/>
      <c r="AA134" s="221"/>
    </row>
    <row r="135" spans="1:27" s="219" customFormat="1" x14ac:dyDescent="0.2">
      <c r="A135" s="230"/>
      <c r="C135" s="223"/>
      <c r="Z135" s="225"/>
      <c r="AA135" s="221"/>
    </row>
    <row r="136" spans="1:27" s="219" customFormat="1" x14ac:dyDescent="0.2">
      <c r="A136" s="230"/>
      <c r="C136" s="223"/>
      <c r="Z136" s="225"/>
      <c r="AA136" s="221"/>
    </row>
    <row r="137" spans="1:27" s="219" customFormat="1" x14ac:dyDescent="0.2">
      <c r="A137" s="230"/>
      <c r="C137" s="223"/>
      <c r="Z137" s="225"/>
      <c r="AA137" s="221"/>
    </row>
    <row r="138" spans="1:27" s="219" customFormat="1" x14ac:dyDescent="0.2">
      <c r="A138" s="230"/>
      <c r="C138" s="223"/>
      <c r="Z138" s="225"/>
      <c r="AA138" s="221"/>
    </row>
    <row r="139" spans="1:27" s="219" customFormat="1" x14ac:dyDescent="0.2">
      <c r="A139" s="230"/>
      <c r="C139" s="223"/>
      <c r="Z139" s="225"/>
      <c r="AA139" s="221"/>
    </row>
    <row r="140" spans="1:27" s="219" customFormat="1" x14ac:dyDescent="0.2">
      <c r="A140" s="230"/>
      <c r="C140" s="223"/>
      <c r="Z140" s="225"/>
      <c r="AA140" s="221"/>
    </row>
    <row r="141" spans="1:27" s="219" customFormat="1" x14ac:dyDescent="0.2">
      <c r="A141" s="230"/>
      <c r="C141" s="223"/>
      <c r="Z141" s="225"/>
      <c r="AA141" s="221"/>
    </row>
    <row r="142" spans="1:27" s="219" customFormat="1" x14ac:dyDescent="0.2">
      <c r="A142" s="230"/>
      <c r="C142" s="223"/>
      <c r="Z142" s="225"/>
      <c r="AA142" s="221"/>
    </row>
    <row r="143" spans="1:27" s="219" customFormat="1" x14ac:dyDescent="0.2">
      <c r="A143" s="230"/>
      <c r="C143" s="223"/>
      <c r="Z143" s="225"/>
      <c r="AA143" s="221"/>
    </row>
    <row r="144" spans="1:27" s="219" customFormat="1" x14ac:dyDescent="0.2">
      <c r="A144" s="230"/>
      <c r="C144" s="223"/>
      <c r="Z144" s="225"/>
      <c r="AA144" s="221"/>
    </row>
    <row r="145" spans="1:27" s="219" customFormat="1" x14ac:dyDescent="0.2">
      <c r="A145" s="230"/>
      <c r="C145" s="223"/>
      <c r="Z145" s="225"/>
      <c r="AA145" s="221"/>
    </row>
    <row r="146" spans="1:27" s="219" customFormat="1" x14ac:dyDescent="0.2">
      <c r="A146" s="230"/>
      <c r="C146" s="223"/>
      <c r="Z146" s="225"/>
      <c r="AA146" s="221"/>
    </row>
    <row r="147" spans="1:27" s="219" customFormat="1" x14ac:dyDescent="0.2">
      <c r="A147" s="230"/>
      <c r="C147" s="223"/>
      <c r="Z147" s="225"/>
      <c r="AA147" s="221"/>
    </row>
    <row r="148" spans="1:27" s="219" customFormat="1" x14ac:dyDescent="0.2">
      <c r="A148" s="230"/>
      <c r="C148" s="223"/>
      <c r="Z148" s="225"/>
      <c r="AA148" s="221"/>
    </row>
    <row r="149" spans="1:27" s="219" customFormat="1" x14ac:dyDescent="0.2">
      <c r="A149" s="230"/>
      <c r="C149" s="223"/>
      <c r="Z149" s="225"/>
      <c r="AA149" s="221"/>
    </row>
    <row r="150" spans="1:27" s="219" customFormat="1" x14ac:dyDescent="0.2">
      <c r="A150" s="230"/>
      <c r="C150" s="223"/>
      <c r="Z150" s="225"/>
      <c r="AA150" s="221"/>
    </row>
    <row r="151" spans="1:27" s="219" customFormat="1" x14ac:dyDescent="0.2">
      <c r="A151" s="230"/>
      <c r="C151" s="223"/>
      <c r="Z151" s="225"/>
      <c r="AA151" s="221"/>
    </row>
    <row r="152" spans="1:27" s="219" customFormat="1" x14ac:dyDescent="0.2">
      <c r="A152" s="230"/>
      <c r="C152" s="223"/>
      <c r="Z152" s="225"/>
      <c r="AA152" s="221"/>
    </row>
    <row r="153" spans="1:27" s="219" customFormat="1" x14ac:dyDescent="0.2">
      <c r="A153" s="230"/>
      <c r="C153" s="223"/>
      <c r="Z153" s="225"/>
      <c r="AA153" s="221"/>
    </row>
    <row r="154" spans="1:27" s="219" customFormat="1" x14ac:dyDescent="0.2">
      <c r="A154" s="230"/>
      <c r="C154" s="223"/>
      <c r="Z154" s="225"/>
      <c r="AA154" s="221"/>
    </row>
    <row r="155" spans="1:27" s="219" customFormat="1" x14ac:dyDescent="0.2">
      <c r="A155" s="230"/>
      <c r="C155" s="223"/>
      <c r="Z155" s="225"/>
      <c r="AA155" s="221"/>
    </row>
    <row r="156" spans="1:27" s="219" customFormat="1" x14ac:dyDescent="0.2">
      <c r="A156" s="230"/>
      <c r="C156" s="223"/>
      <c r="Z156" s="225"/>
      <c r="AA156" s="221"/>
    </row>
    <row r="157" spans="1:27" s="219" customFormat="1" x14ac:dyDescent="0.2">
      <c r="A157" s="230"/>
      <c r="C157" s="223"/>
      <c r="Z157" s="225"/>
      <c r="AA157" s="221"/>
    </row>
    <row r="158" spans="1:27" s="219" customFormat="1" x14ac:dyDescent="0.2">
      <c r="A158" s="230"/>
      <c r="C158" s="223"/>
      <c r="Z158" s="225"/>
      <c r="AA158" s="221"/>
    </row>
    <row r="159" spans="1:27" s="219" customFormat="1" x14ac:dyDescent="0.2">
      <c r="A159" s="230"/>
      <c r="C159" s="223"/>
      <c r="Z159" s="225"/>
      <c r="AA159" s="221"/>
    </row>
    <row r="160" spans="1:27" s="219" customFormat="1" x14ac:dyDescent="0.2">
      <c r="A160" s="230"/>
      <c r="C160" s="223"/>
      <c r="Z160" s="225"/>
      <c r="AA160" s="221"/>
    </row>
    <row r="161" spans="1:27" s="219" customFormat="1" x14ac:dyDescent="0.2">
      <c r="A161" s="230"/>
      <c r="C161" s="223"/>
      <c r="Z161" s="225"/>
      <c r="AA161" s="221"/>
    </row>
    <row r="162" spans="1:27" s="219" customFormat="1" x14ac:dyDescent="0.2">
      <c r="A162" s="230"/>
      <c r="C162" s="223"/>
      <c r="Z162" s="225"/>
      <c r="AA162" s="221"/>
    </row>
    <row r="163" spans="1:27" s="219" customFormat="1" x14ac:dyDescent="0.2">
      <c r="A163" s="230"/>
      <c r="C163" s="223"/>
      <c r="Z163" s="225"/>
      <c r="AA163" s="221"/>
    </row>
    <row r="164" spans="1:27" s="219" customFormat="1" x14ac:dyDescent="0.2">
      <c r="A164" s="230"/>
      <c r="C164" s="223"/>
      <c r="Z164" s="225"/>
      <c r="AA164" s="221"/>
    </row>
    <row r="165" spans="1:27" s="219" customFormat="1" x14ac:dyDescent="0.2">
      <c r="A165" s="230"/>
      <c r="C165" s="223"/>
      <c r="Z165" s="225"/>
      <c r="AA165" s="221"/>
    </row>
    <row r="166" spans="1:27" s="219" customFormat="1" x14ac:dyDescent="0.2">
      <c r="A166" s="230"/>
      <c r="C166" s="223"/>
      <c r="Z166" s="225"/>
      <c r="AA166" s="221"/>
    </row>
    <row r="167" spans="1:27" s="219" customFormat="1" x14ac:dyDescent="0.2">
      <c r="A167" s="230"/>
      <c r="C167" s="223"/>
      <c r="Z167" s="225"/>
      <c r="AA167" s="221"/>
    </row>
    <row r="168" spans="1:27" s="219" customFormat="1" x14ac:dyDescent="0.2">
      <c r="A168" s="230"/>
      <c r="C168" s="223"/>
      <c r="Z168" s="225"/>
      <c r="AA168" s="221"/>
    </row>
    <row r="169" spans="1:27" s="219" customFormat="1" x14ac:dyDescent="0.2">
      <c r="A169" s="230"/>
      <c r="C169" s="223"/>
      <c r="Z169" s="225"/>
      <c r="AA169" s="221"/>
    </row>
    <row r="170" spans="1:27" s="219" customFormat="1" x14ac:dyDescent="0.2">
      <c r="A170" s="230"/>
      <c r="C170" s="223"/>
      <c r="Z170" s="225"/>
      <c r="AA170" s="221"/>
    </row>
    <row r="171" spans="1:27" s="219" customFormat="1" x14ac:dyDescent="0.2">
      <c r="A171" s="230"/>
      <c r="C171" s="223"/>
      <c r="Z171" s="225"/>
      <c r="AA171" s="221"/>
    </row>
    <row r="172" spans="1:27" s="219" customFormat="1" x14ac:dyDescent="0.2">
      <c r="A172" s="230"/>
      <c r="C172" s="223"/>
      <c r="Z172" s="225"/>
      <c r="AA172" s="221"/>
    </row>
    <row r="173" spans="1:27" s="219" customFormat="1" x14ac:dyDescent="0.2">
      <c r="A173" s="230"/>
      <c r="C173" s="223"/>
      <c r="Z173" s="225"/>
      <c r="AA173" s="221"/>
    </row>
    <row r="174" spans="1:27" s="219" customFormat="1" x14ac:dyDescent="0.2">
      <c r="A174" s="230"/>
      <c r="C174" s="223"/>
      <c r="Z174" s="225"/>
      <c r="AA174" s="221"/>
    </row>
    <row r="175" spans="1:27" s="219" customFormat="1" x14ac:dyDescent="0.2">
      <c r="A175" s="230"/>
      <c r="C175" s="223"/>
      <c r="Z175" s="225"/>
      <c r="AA175" s="221"/>
    </row>
    <row r="176" spans="1:27" s="219" customFormat="1" x14ac:dyDescent="0.2">
      <c r="A176" s="230"/>
      <c r="C176" s="223"/>
      <c r="Z176" s="225"/>
      <c r="AA176" s="221"/>
    </row>
    <row r="177" spans="1:27" s="219" customFormat="1" x14ac:dyDescent="0.2">
      <c r="A177" s="230"/>
      <c r="C177" s="223"/>
      <c r="Z177" s="225"/>
      <c r="AA177" s="221"/>
    </row>
    <row r="178" spans="1:27" s="219" customFormat="1" x14ac:dyDescent="0.2">
      <c r="A178" s="230"/>
      <c r="C178" s="223"/>
      <c r="Z178" s="225"/>
      <c r="AA178" s="221"/>
    </row>
    <row r="179" spans="1:27" s="219" customFormat="1" x14ac:dyDescent="0.2">
      <c r="A179" s="230"/>
      <c r="C179" s="223"/>
      <c r="Z179" s="225"/>
      <c r="AA179" s="221"/>
    </row>
    <row r="180" spans="1:27" s="219" customFormat="1" x14ac:dyDescent="0.2">
      <c r="A180" s="230"/>
      <c r="C180" s="223"/>
      <c r="Z180" s="225"/>
      <c r="AA180" s="221"/>
    </row>
    <row r="181" spans="1:27" s="219" customFormat="1" x14ac:dyDescent="0.2">
      <c r="A181" s="230"/>
      <c r="C181" s="223"/>
      <c r="Z181" s="225"/>
      <c r="AA181" s="221"/>
    </row>
    <row r="182" spans="1:27" s="219" customFormat="1" x14ac:dyDescent="0.2">
      <c r="A182" s="230"/>
      <c r="C182" s="223"/>
      <c r="Z182" s="225"/>
      <c r="AA182" s="221"/>
    </row>
    <row r="183" spans="1:27" s="219" customFormat="1" x14ac:dyDescent="0.2">
      <c r="A183" s="230"/>
      <c r="C183" s="223"/>
      <c r="Z183" s="225"/>
      <c r="AA183" s="221"/>
    </row>
    <row r="184" spans="1:27" s="219" customFormat="1" x14ac:dyDescent="0.2">
      <c r="A184" s="230"/>
      <c r="C184" s="223"/>
      <c r="Z184" s="225"/>
      <c r="AA184" s="221"/>
    </row>
    <row r="185" spans="1:27" s="219" customFormat="1" x14ac:dyDescent="0.2">
      <c r="A185" s="230"/>
      <c r="C185" s="223"/>
      <c r="Z185" s="225"/>
      <c r="AA185" s="221"/>
    </row>
    <row r="186" spans="1:27" s="219" customFormat="1" x14ac:dyDescent="0.2">
      <c r="A186" s="230"/>
      <c r="C186" s="223"/>
      <c r="Z186" s="225"/>
      <c r="AA186" s="221"/>
    </row>
    <row r="187" spans="1:27" s="219" customFormat="1" x14ac:dyDescent="0.2">
      <c r="A187" s="230"/>
      <c r="C187" s="223"/>
      <c r="Z187" s="225"/>
      <c r="AA187" s="221"/>
    </row>
    <row r="188" spans="1:27" s="219" customFormat="1" x14ac:dyDescent="0.2">
      <c r="A188" s="230"/>
      <c r="C188" s="223"/>
      <c r="Z188" s="225"/>
      <c r="AA188" s="221"/>
    </row>
    <row r="189" spans="1:27" s="219" customFormat="1" x14ac:dyDescent="0.2">
      <c r="A189" s="230"/>
      <c r="C189" s="223"/>
      <c r="Z189" s="225"/>
      <c r="AA189" s="221"/>
    </row>
    <row r="190" spans="1:27" s="219" customFormat="1" x14ac:dyDescent="0.2">
      <c r="A190" s="230"/>
      <c r="C190" s="223"/>
      <c r="Z190" s="225"/>
      <c r="AA190" s="221"/>
    </row>
    <row r="191" spans="1:27" s="219" customFormat="1" x14ac:dyDescent="0.2">
      <c r="A191" s="230"/>
      <c r="C191" s="223"/>
      <c r="Z191" s="225"/>
      <c r="AA191" s="221"/>
    </row>
    <row r="192" spans="1:27" s="219" customFormat="1" x14ac:dyDescent="0.2">
      <c r="A192" s="230"/>
      <c r="C192" s="223"/>
      <c r="Z192" s="225"/>
      <c r="AA192" s="221"/>
    </row>
    <row r="193" spans="1:75" s="219" customFormat="1" x14ac:dyDescent="0.2">
      <c r="A193" s="230"/>
      <c r="C193" s="223"/>
      <c r="Z193" s="225"/>
      <c r="AA193" s="221"/>
    </row>
    <row r="194" spans="1:75" s="219" customFormat="1" x14ac:dyDescent="0.2">
      <c r="A194" s="230"/>
      <c r="C194" s="223"/>
      <c r="Z194" s="225"/>
      <c r="AA194" s="221"/>
    </row>
    <row r="195" spans="1:75" s="219" customFormat="1" x14ac:dyDescent="0.2">
      <c r="A195" s="230"/>
      <c r="C195" s="223"/>
      <c r="Z195" s="225"/>
      <c r="AA195" s="221"/>
    </row>
    <row r="196" spans="1:75" s="219" customFormat="1" x14ac:dyDescent="0.2">
      <c r="A196" s="230"/>
      <c r="C196" s="223"/>
      <c r="Z196" s="225"/>
      <c r="AA196" s="221"/>
    </row>
    <row r="197" spans="1:75" s="219" customFormat="1" x14ac:dyDescent="0.2">
      <c r="A197" s="230"/>
      <c r="C197" s="223"/>
      <c r="Z197" s="225"/>
      <c r="AA197" s="221"/>
    </row>
    <row r="198" spans="1:75" s="219" customFormat="1" x14ac:dyDescent="0.2">
      <c r="A198" s="230"/>
      <c r="C198" s="223"/>
      <c r="Z198" s="225"/>
      <c r="AA198" s="221"/>
    </row>
    <row r="199" spans="1:75" s="219" customFormat="1" x14ac:dyDescent="0.2">
      <c r="A199" s="230"/>
      <c r="C199" s="223"/>
      <c r="Z199" s="225"/>
      <c r="AA199" s="221"/>
    </row>
    <row r="200" spans="1:75" s="47" customFormat="1" x14ac:dyDescent="0.2">
      <c r="A200" s="208"/>
      <c r="C200" s="210"/>
      <c r="Z200" s="209"/>
      <c r="AA200" s="207"/>
      <c r="AC200" s="219"/>
      <c r="AD200" s="219"/>
      <c r="AE200" s="219"/>
      <c r="AF200" s="219"/>
      <c r="AG200" s="219"/>
      <c r="AH200" s="219"/>
      <c r="AI200" s="219"/>
      <c r="AJ200" s="219"/>
      <c r="AK200" s="219"/>
      <c r="AL200" s="219"/>
      <c r="AM200" s="219"/>
      <c r="AN200" s="219"/>
      <c r="AO200" s="219"/>
      <c r="AP200" s="219"/>
      <c r="AQ200" s="219"/>
      <c r="AR200" s="219"/>
      <c r="AS200" s="219"/>
      <c r="AT200" s="219"/>
      <c r="AU200" s="219"/>
      <c r="AV200" s="219"/>
      <c r="AW200" s="219"/>
      <c r="AX200" s="219"/>
      <c r="AY200" s="219"/>
      <c r="AZ200" s="219"/>
      <c r="BA200" s="219"/>
      <c r="BB200" s="219"/>
      <c r="BC200" s="219"/>
      <c r="BD200" s="219"/>
      <c r="BE200" s="219"/>
      <c r="BF200" s="219"/>
      <c r="BG200" s="219"/>
      <c r="BH200" s="219"/>
      <c r="BI200" s="219"/>
      <c r="BJ200" s="219"/>
      <c r="BK200" s="219"/>
      <c r="BL200" s="219"/>
      <c r="BM200" s="219"/>
      <c r="BN200" s="219"/>
      <c r="BO200" s="219"/>
      <c r="BP200" s="219"/>
      <c r="BQ200" s="219"/>
      <c r="BR200" s="219"/>
      <c r="BS200" s="219"/>
      <c r="BT200" s="219"/>
      <c r="BU200" s="219"/>
      <c r="BV200" s="219"/>
      <c r="BW200" s="219"/>
    </row>
    <row r="201" spans="1:75" s="47" customFormat="1" x14ac:dyDescent="0.2">
      <c r="A201" s="208"/>
      <c r="C201" s="210"/>
      <c r="Z201" s="209"/>
      <c r="AA201" s="207"/>
      <c r="AC201" s="219"/>
      <c r="AD201" s="219"/>
      <c r="AE201" s="219"/>
      <c r="AF201" s="219"/>
      <c r="AG201" s="219"/>
      <c r="AH201" s="219"/>
      <c r="AI201" s="219"/>
      <c r="AJ201" s="219"/>
      <c r="AK201" s="219"/>
      <c r="AL201" s="219"/>
      <c r="AM201" s="219"/>
      <c r="AN201" s="219"/>
      <c r="AO201" s="219"/>
      <c r="AP201" s="219"/>
      <c r="AQ201" s="219"/>
      <c r="AR201" s="219"/>
      <c r="AS201" s="219"/>
      <c r="AT201" s="219"/>
      <c r="AU201" s="219"/>
      <c r="AV201" s="219"/>
      <c r="AW201" s="219"/>
      <c r="AX201" s="219"/>
      <c r="AY201" s="219"/>
      <c r="AZ201" s="219"/>
      <c r="BA201" s="219"/>
      <c r="BB201" s="219"/>
      <c r="BC201" s="219"/>
      <c r="BD201" s="219"/>
      <c r="BE201" s="219"/>
      <c r="BF201" s="219"/>
      <c r="BG201" s="219"/>
      <c r="BH201" s="219"/>
      <c r="BI201" s="219"/>
      <c r="BJ201" s="219"/>
      <c r="BK201" s="219"/>
      <c r="BL201" s="219"/>
      <c r="BM201" s="219"/>
      <c r="BN201" s="219"/>
      <c r="BO201" s="219"/>
      <c r="BP201" s="219"/>
      <c r="BQ201" s="219"/>
      <c r="BR201" s="219"/>
      <c r="BS201" s="219"/>
      <c r="BT201" s="219"/>
      <c r="BU201" s="219"/>
      <c r="BV201" s="219"/>
      <c r="BW201" s="219"/>
    </row>
    <row r="202" spans="1:75" s="47" customFormat="1" x14ac:dyDescent="0.2">
      <c r="A202" s="208"/>
      <c r="C202" s="210"/>
      <c r="Z202" s="209"/>
      <c r="AA202" s="207"/>
      <c r="AC202" s="219"/>
      <c r="AD202" s="219"/>
      <c r="AE202" s="219"/>
      <c r="AF202" s="219"/>
      <c r="AG202" s="219"/>
      <c r="AH202" s="219"/>
      <c r="AI202" s="219"/>
      <c r="AJ202" s="219"/>
      <c r="AK202" s="219"/>
      <c r="AL202" s="219"/>
      <c r="AM202" s="219"/>
      <c r="AN202" s="219"/>
      <c r="AO202" s="219"/>
      <c r="AP202" s="219"/>
      <c r="AQ202" s="219"/>
      <c r="AR202" s="219"/>
      <c r="AS202" s="219"/>
      <c r="AT202" s="219"/>
      <c r="AU202" s="219"/>
      <c r="AV202" s="219"/>
      <c r="AW202" s="219"/>
      <c r="AX202" s="219"/>
      <c r="AY202" s="219"/>
      <c r="AZ202" s="219"/>
      <c r="BA202" s="219"/>
      <c r="BB202" s="219"/>
      <c r="BC202" s="219"/>
      <c r="BD202" s="219"/>
      <c r="BE202" s="219"/>
      <c r="BF202" s="219"/>
      <c r="BG202" s="219"/>
      <c r="BH202" s="219"/>
      <c r="BI202" s="219"/>
      <c r="BJ202" s="219"/>
      <c r="BK202" s="219"/>
      <c r="BL202" s="219"/>
      <c r="BM202" s="219"/>
      <c r="BN202" s="219"/>
      <c r="BO202" s="219"/>
      <c r="BP202" s="219"/>
      <c r="BQ202" s="219"/>
      <c r="BR202" s="219"/>
      <c r="BS202" s="219"/>
      <c r="BT202" s="219"/>
      <c r="BU202" s="219"/>
      <c r="BV202" s="219"/>
      <c r="BW202" s="219"/>
    </row>
    <row r="203" spans="1:75" s="47" customFormat="1" x14ac:dyDescent="0.2">
      <c r="A203" s="208"/>
      <c r="C203" s="210"/>
      <c r="Z203" s="209"/>
      <c r="AA203" s="207"/>
      <c r="AC203" s="219"/>
      <c r="AD203" s="219"/>
      <c r="AE203" s="219"/>
      <c r="AF203" s="219"/>
      <c r="AG203" s="219"/>
      <c r="AH203" s="219"/>
      <c r="AI203" s="219"/>
      <c r="AJ203" s="219"/>
      <c r="AK203" s="219"/>
      <c r="AL203" s="219"/>
      <c r="AM203" s="219"/>
      <c r="AN203" s="219"/>
      <c r="AO203" s="219"/>
      <c r="AP203" s="219"/>
      <c r="AQ203" s="219"/>
      <c r="AR203" s="219"/>
      <c r="AS203" s="219"/>
      <c r="AT203" s="219"/>
      <c r="AU203" s="219"/>
      <c r="AV203" s="219"/>
      <c r="AW203" s="219"/>
      <c r="AX203" s="219"/>
      <c r="AY203" s="219"/>
      <c r="AZ203" s="219"/>
      <c r="BA203" s="219"/>
      <c r="BB203" s="219"/>
      <c r="BC203" s="219"/>
      <c r="BD203" s="219"/>
      <c r="BE203" s="219"/>
      <c r="BF203" s="219"/>
      <c r="BG203" s="219"/>
      <c r="BH203" s="219"/>
      <c r="BI203" s="219"/>
      <c r="BJ203" s="219"/>
      <c r="BK203" s="219"/>
      <c r="BL203" s="219"/>
      <c r="BM203" s="219"/>
      <c r="BN203" s="219"/>
      <c r="BO203" s="219"/>
      <c r="BP203" s="219"/>
      <c r="BQ203" s="219"/>
      <c r="BR203" s="219"/>
      <c r="BS203" s="219"/>
      <c r="BT203" s="219"/>
      <c r="BU203" s="219"/>
      <c r="BV203" s="219"/>
      <c r="BW203" s="219"/>
    </row>
    <row r="204" spans="1:75" s="47" customFormat="1" x14ac:dyDescent="0.2">
      <c r="A204" s="208"/>
      <c r="C204" s="210"/>
      <c r="Z204" s="209"/>
      <c r="AA204" s="207"/>
      <c r="AC204" s="219"/>
      <c r="AD204" s="219"/>
      <c r="AE204" s="219"/>
      <c r="AF204" s="219"/>
      <c r="AG204" s="219"/>
      <c r="AH204" s="219"/>
      <c r="AI204" s="219"/>
      <c r="AJ204" s="219"/>
      <c r="AK204" s="219"/>
      <c r="AL204" s="219"/>
      <c r="AM204" s="219"/>
      <c r="AN204" s="219"/>
      <c r="AO204" s="219"/>
      <c r="AP204" s="219"/>
      <c r="AQ204" s="219"/>
      <c r="AR204" s="219"/>
      <c r="AS204" s="219"/>
      <c r="AT204" s="219"/>
      <c r="AU204" s="219"/>
      <c r="AV204" s="219"/>
      <c r="AW204" s="219"/>
      <c r="AX204" s="219"/>
      <c r="AY204" s="219"/>
      <c r="AZ204" s="219"/>
      <c r="BA204" s="219"/>
      <c r="BB204" s="219"/>
      <c r="BC204" s="219"/>
      <c r="BD204" s="219"/>
      <c r="BE204" s="219"/>
      <c r="BF204" s="219"/>
      <c r="BG204" s="219"/>
      <c r="BH204" s="219"/>
      <c r="BI204" s="219"/>
      <c r="BJ204" s="219"/>
      <c r="BK204" s="219"/>
      <c r="BL204" s="219"/>
      <c r="BM204" s="219"/>
      <c r="BN204" s="219"/>
      <c r="BO204" s="219"/>
      <c r="BP204" s="219"/>
      <c r="BQ204" s="219"/>
      <c r="BR204" s="219"/>
      <c r="BS204" s="219"/>
      <c r="BT204" s="219"/>
      <c r="BU204" s="219"/>
      <c r="BV204" s="219"/>
      <c r="BW204" s="219"/>
    </row>
    <row r="205" spans="1:75" s="47" customFormat="1" x14ac:dyDescent="0.2">
      <c r="A205" s="208"/>
      <c r="C205" s="210"/>
      <c r="Z205" s="209"/>
      <c r="AA205" s="207"/>
      <c r="AC205" s="219"/>
      <c r="AD205" s="219"/>
      <c r="AE205" s="219"/>
      <c r="AF205" s="219"/>
      <c r="AG205" s="219"/>
      <c r="AH205" s="219"/>
      <c r="AI205" s="219"/>
      <c r="AJ205" s="219"/>
      <c r="AK205" s="219"/>
      <c r="AL205" s="219"/>
      <c r="AM205" s="219"/>
      <c r="AN205" s="219"/>
      <c r="AO205" s="219"/>
      <c r="AP205" s="219"/>
      <c r="AQ205" s="219"/>
      <c r="AR205" s="219"/>
      <c r="AS205" s="219"/>
      <c r="AT205" s="219"/>
      <c r="AU205" s="219"/>
      <c r="AV205" s="219"/>
      <c r="AW205" s="219"/>
      <c r="AX205" s="219"/>
      <c r="AY205" s="219"/>
      <c r="AZ205" s="219"/>
      <c r="BA205" s="219"/>
      <c r="BB205" s="219"/>
      <c r="BC205" s="219"/>
      <c r="BD205" s="219"/>
      <c r="BE205" s="219"/>
      <c r="BF205" s="219"/>
      <c r="BG205" s="219"/>
      <c r="BH205" s="219"/>
      <c r="BI205" s="219"/>
      <c r="BJ205" s="219"/>
      <c r="BK205" s="219"/>
      <c r="BL205" s="219"/>
      <c r="BM205" s="219"/>
      <c r="BN205" s="219"/>
      <c r="BO205" s="219"/>
      <c r="BP205" s="219"/>
      <c r="BQ205" s="219"/>
      <c r="BR205" s="219"/>
      <c r="BS205" s="219"/>
      <c r="BT205" s="219"/>
      <c r="BU205" s="219"/>
      <c r="BV205" s="219"/>
      <c r="BW205" s="219"/>
    </row>
    <row r="206" spans="1:75" s="47" customFormat="1" x14ac:dyDescent="0.2">
      <c r="A206" s="208"/>
      <c r="C206" s="210"/>
      <c r="Z206" s="209"/>
      <c r="AA206" s="207"/>
      <c r="AC206" s="219"/>
      <c r="AD206" s="219"/>
      <c r="AE206" s="219"/>
      <c r="AF206" s="219"/>
      <c r="AG206" s="219"/>
      <c r="AH206" s="219"/>
      <c r="AI206" s="219"/>
      <c r="AJ206" s="219"/>
      <c r="AK206" s="219"/>
      <c r="AL206" s="219"/>
      <c r="AM206" s="219"/>
      <c r="AN206" s="219"/>
      <c r="AO206" s="219"/>
      <c r="AP206" s="219"/>
      <c r="AQ206" s="219"/>
      <c r="AR206" s="219"/>
      <c r="AS206" s="219"/>
      <c r="AT206" s="219"/>
      <c r="AU206" s="219"/>
      <c r="AV206" s="219"/>
      <c r="AW206" s="219"/>
      <c r="AX206" s="219"/>
      <c r="AY206" s="219"/>
      <c r="AZ206" s="219"/>
      <c r="BA206" s="219"/>
      <c r="BB206" s="219"/>
      <c r="BC206" s="219"/>
      <c r="BD206" s="219"/>
      <c r="BE206" s="219"/>
      <c r="BF206" s="219"/>
      <c r="BG206" s="219"/>
      <c r="BH206" s="219"/>
      <c r="BI206" s="219"/>
      <c r="BJ206" s="219"/>
      <c r="BK206" s="219"/>
      <c r="BL206" s="219"/>
      <c r="BM206" s="219"/>
      <c r="BN206" s="219"/>
      <c r="BO206" s="219"/>
      <c r="BP206" s="219"/>
      <c r="BQ206" s="219"/>
      <c r="BR206" s="219"/>
      <c r="BS206" s="219"/>
      <c r="BT206" s="219"/>
      <c r="BU206" s="219"/>
      <c r="BV206" s="219"/>
      <c r="BW206" s="219"/>
    </row>
    <row r="207" spans="1:75" s="47" customFormat="1" x14ac:dyDescent="0.2">
      <c r="A207" s="208"/>
      <c r="C207" s="210"/>
      <c r="Z207" s="209"/>
      <c r="AA207" s="207"/>
      <c r="AC207" s="219"/>
      <c r="AD207" s="219"/>
      <c r="AE207" s="219"/>
      <c r="AF207" s="219"/>
      <c r="AG207" s="219"/>
      <c r="AH207" s="219"/>
      <c r="AI207" s="219"/>
      <c r="AJ207" s="219"/>
      <c r="AK207" s="219"/>
      <c r="AL207" s="219"/>
      <c r="AM207" s="219"/>
      <c r="AN207" s="219"/>
      <c r="AO207" s="219"/>
      <c r="AP207" s="219"/>
      <c r="AQ207" s="219"/>
      <c r="AR207" s="219"/>
      <c r="AS207" s="219"/>
      <c r="AT207" s="219"/>
      <c r="AU207" s="219"/>
      <c r="AV207" s="219"/>
      <c r="AW207" s="219"/>
      <c r="AX207" s="219"/>
      <c r="AY207" s="219"/>
      <c r="AZ207" s="219"/>
      <c r="BA207" s="219"/>
      <c r="BB207" s="219"/>
      <c r="BC207" s="219"/>
      <c r="BD207" s="219"/>
      <c r="BE207" s="219"/>
      <c r="BF207" s="219"/>
      <c r="BG207" s="219"/>
      <c r="BH207" s="219"/>
      <c r="BI207" s="219"/>
      <c r="BJ207" s="219"/>
      <c r="BK207" s="219"/>
      <c r="BL207" s="219"/>
      <c r="BM207" s="219"/>
      <c r="BN207" s="219"/>
      <c r="BO207" s="219"/>
      <c r="BP207" s="219"/>
      <c r="BQ207" s="219"/>
      <c r="BR207" s="219"/>
      <c r="BS207" s="219"/>
      <c r="BT207" s="219"/>
      <c r="BU207" s="219"/>
      <c r="BV207" s="219"/>
      <c r="BW207" s="219"/>
    </row>
    <row r="208" spans="1:75" s="47" customFormat="1" x14ac:dyDescent="0.2">
      <c r="A208" s="208"/>
      <c r="C208" s="210"/>
      <c r="Z208" s="209"/>
      <c r="AA208" s="207"/>
      <c r="AC208" s="219"/>
      <c r="AD208" s="219"/>
      <c r="AE208" s="219"/>
      <c r="AF208" s="219"/>
      <c r="AG208" s="219"/>
      <c r="AH208" s="219"/>
      <c r="AI208" s="219"/>
      <c r="AJ208" s="219"/>
      <c r="AK208" s="219"/>
      <c r="AL208" s="219"/>
      <c r="AM208" s="219"/>
      <c r="AN208" s="219"/>
      <c r="AO208" s="219"/>
      <c r="AP208" s="219"/>
      <c r="AQ208" s="219"/>
      <c r="AR208" s="219"/>
      <c r="AS208" s="219"/>
      <c r="AT208" s="219"/>
      <c r="AU208" s="219"/>
      <c r="AV208" s="219"/>
      <c r="AW208" s="219"/>
      <c r="AX208" s="219"/>
      <c r="AY208" s="219"/>
      <c r="AZ208" s="219"/>
      <c r="BA208" s="219"/>
      <c r="BB208" s="219"/>
      <c r="BC208" s="219"/>
      <c r="BD208" s="219"/>
      <c r="BE208" s="219"/>
      <c r="BF208" s="219"/>
      <c r="BG208" s="219"/>
      <c r="BH208" s="219"/>
      <c r="BI208" s="219"/>
      <c r="BJ208" s="219"/>
      <c r="BK208" s="219"/>
      <c r="BL208" s="219"/>
      <c r="BM208" s="219"/>
      <c r="BN208" s="219"/>
      <c r="BO208" s="219"/>
      <c r="BP208" s="219"/>
      <c r="BQ208" s="219"/>
      <c r="BR208" s="219"/>
      <c r="BS208" s="219"/>
      <c r="BT208" s="219"/>
      <c r="BU208" s="219"/>
      <c r="BV208" s="219"/>
      <c r="BW208" s="219"/>
    </row>
    <row r="209" spans="1:75" s="47" customFormat="1" x14ac:dyDescent="0.2">
      <c r="A209" s="208"/>
      <c r="C209" s="210"/>
      <c r="Z209" s="209"/>
      <c r="AA209" s="207"/>
      <c r="AC209" s="219"/>
      <c r="AD209" s="219"/>
      <c r="AE209" s="219"/>
      <c r="AF209" s="219"/>
      <c r="AG209" s="219"/>
      <c r="AH209" s="219"/>
      <c r="AI209" s="219"/>
      <c r="AJ209" s="219"/>
      <c r="AK209" s="219"/>
      <c r="AL209" s="219"/>
      <c r="AM209" s="219"/>
      <c r="AN209" s="219"/>
      <c r="AO209" s="219"/>
      <c r="AP209" s="219"/>
      <c r="AQ209" s="219"/>
      <c r="AR209" s="219"/>
      <c r="AS209" s="219"/>
      <c r="AT209" s="219"/>
      <c r="AU209" s="219"/>
      <c r="AV209" s="219"/>
      <c r="AW209" s="219"/>
      <c r="AX209" s="219"/>
      <c r="AY209" s="219"/>
      <c r="AZ209" s="219"/>
      <c r="BA209" s="219"/>
      <c r="BB209" s="219"/>
      <c r="BC209" s="219"/>
      <c r="BD209" s="219"/>
      <c r="BE209" s="219"/>
      <c r="BF209" s="219"/>
      <c r="BG209" s="219"/>
      <c r="BH209" s="219"/>
      <c r="BI209" s="219"/>
      <c r="BJ209" s="219"/>
      <c r="BK209" s="219"/>
      <c r="BL209" s="219"/>
      <c r="BM209" s="219"/>
      <c r="BN209" s="219"/>
      <c r="BO209" s="219"/>
      <c r="BP209" s="219"/>
      <c r="BQ209" s="219"/>
      <c r="BR209" s="219"/>
      <c r="BS209" s="219"/>
      <c r="BT209" s="219"/>
      <c r="BU209" s="219"/>
      <c r="BV209" s="219"/>
      <c r="BW209" s="219"/>
    </row>
    <row r="210" spans="1:75" s="47" customFormat="1" x14ac:dyDescent="0.2">
      <c r="A210" s="208"/>
      <c r="C210" s="210"/>
      <c r="Z210" s="209"/>
      <c r="AA210" s="207"/>
      <c r="AC210" s="219"/>
      <c r="AD210" s="219"/>
      <c r="AE210" s="219"/>
      <c r="AF210" s="219"/>
      <c r="AG210" s="219"/>
      <c r="AH210" s="219"/>
      <c r="AI210" s="219"/>
      <c r="AJ210" s="219"/>
      <c r="AK210" s="219"/>
      <c r="AL210" s="219"/>
      <c r="AM210" s="219"/>
      <c r="AN210" s="219"/>
      <c r="AO210" s="219"/>
      <c r="AP210" s="219"/>
      <c r="AQ210" s="219"/>
      <c r="AR210" s="219"/>
      <c r="AS210" s="219"/>
      <c r="AT210" s="219"/>
      <c r="AU210" s="219"/>
      <c r="AV210" s="219"/>
      <c r="AW210" s="219"/>
      <c r="AX210" s="219"/>
      <c r="AY210" s="219"/>
      <c r="AZ210" s="219"/>
      <c r="BA210" s="219"/>
      <c r="BB210" s="219"/>
      <c r="BC210" s="219"/>
      <c r="BD210" s="219"/>
      <c r="BE210" s="219"/>
      <c r="BF210" s="219"/>
      <c r="BG210" s="219"/>
      <c r="BH210" s="219"/>
      <c r="BI210" s="219"/>
      <c r="BJ210" s="219"/>
      <c r="BK210" s="219"/>
      <c r="BL210" s="219"/>
      <c r="BM210" s="219"/>
      <c r="BN210" s="219"/>
      <c r="BO210" s="219"/>
      <c r="BP210" s="219"/>
      <c r="BQ210" s="219"/>
      <c r="BR210" s="219"/>
      <c r="BS210" s="219"/>
      <c r="BT210" s="219"/>
      <c r="BU210" s="219"/>
      <c r="BV210" s="219"/>
      <c r="BW210" s="219"/>
    </row>
    <row r="211" spans="1:75" s="47" customFormat="1" x14ac:dyDescent="0.2">
      <c r="A211" s="208"/>
      <c r="C211" s="210"/>
      <c r="Z211" s="209"/>
      <c r="AA211" s="207"/>
      <c r="AC211" s="219"/>
      <c r="AD211" s="219"/>
      <c r="AE211" s="219"/>
      <c r="AF211" s="219"/>
      <c r="AG211" s="219"/>
      <c r="AH211" s="219"/>
      <c r="AI211" s="219"/>
      <c r="AJ211" s="219"/>
      <c r="AK211" s="219"/>
      <c r="AL211" s="219"/>
      <c r="AM211" s="219"/>
      <c r="AN211" s="219"/>
      <c r="AO211" s="219"/>
      <c r="AP211" s="219"/>
      <c r="AQ211" s="219"/>
      <c r="AR211" s="219"/>
      <c r="AS211" s="219"/>
      <c r="AT211" s="219"/>
      <c r="AU211" s="219"/>
      <c r="AV211" s="219"/>
      <c r="AW211" s="219"/>
      <c r="AX211" s="219"/>
      <c r="AY211" s="219"/>
      <c r="AZ211" s="219"/>
      <c r="BA211" s="219"/>
      <c r="BB211" s="219"/>
      <c r="BC211" s="219"/>
      <c r="BD211" s="219"/>
      <c r="BE211" s="219"/>
      <c r="BF211" s="219"/>
      <c r="BG211" s="219"/>
      <c r="BH211" s="219"/>
      <c r="BI211" s="219"/>
      <c r="BJ211" s="219"/>
      <c r="BK211" s="219"/>
      <c r="BL211" s="219"/>
      <c r="BM211" s="219"/>
      <c r="BN211" s="219"/>
      <c r="BO211" s="219"/>
      <c r="BP211" s="219"/>
      <c r="BQ211" s="219"/>
      <c r="BR211" s="219"/>
      <c r="BS211" s="219"/>
      <c r="BT211" s="219"/>
      <c r="BU211" s="219"/>
      <c r="BV211" s="219"/>
      <c r="BW211" s="219"/>
    </row>
    <row r="212" spans="1:75" s="47" customFormat="1" x14ac:dyDescent="0.2">
      <c r="A212" s="208"/>
      <c r="C212" s="210"/>
      <c r="Z212" s="209"/>
      <c r="AA212" s="207"/>
      <c r="AC212" s="219"/>
      <c r="AD212" s="219"/>
      <c r="AE212" s="219"/>
      <c r="AF212" s="219"/>
      <c r="AG212" s="219"/>
      <c r="AH212" s="219"/>
      <c r="AI212" s="219"/>
      <c r="AJ212" s="219"/>
      <c r="AK212" s="219"/>
      <c r="AL212" s="219"/>
      <c r="AM212" s="219"/>
      <c r="AN212" s="219"/>
      <c r="AO212" s="219"/>
      <c r="AP212" s="219"/>
      <c r="AQ212" s="219"/>
      <c r="AR212" s="219"/>
      <c r="AS212" s="219"/>
      <c r="AT212" s="219"/>
      <c r="AU212" s="219"/>
      <c r="AV212" s="219"/>
      <c r="AW212" s="219"/>
      <c r="AX212" s="219"/>
      <c r="AY212" s="219"/>
      <c r="AZ212" s="219"/>
      <c r="BA212" s="219"/>
      <c r="BB212" s="219"/>
      <c r="BC212" s="219"/>
      <c r="BD212" s="219"/>
      <c r="BE212" s="219"/>
      <c r="BF212" s="219"/>
      <c r="BG212" s="219"/>
      <c r="BH212" s="219"/>
      <c r="BI212" s="219"/>
      <c r="BJ212" s="219"/>
      <c r="BK212" s="219"/>
      <c r="BL212" s="219"/>
      <c r="BM212" s="219"/>
      <c r="BN212" s="219"/>
      <c r="BO212" s="219"/>
      <c r="BP212" s="219"/>
      <c r="BQ212" s="219"/>
      <c r="BR212" s="219"/>
      <c r="BS212" s="219"/>
      <c r="BT212" s="219"/>
      <c r="BU212" s="219"/>
      <c r="BV212" s="219"/>
      <c r="BW212" s="219"/>
    </row>
    <row r="213" spans="1:75" s="47" customFormat="1" x14ac:dyDescent="0.2">
      <c r="A213" s="208"/>
      <c r="C213" s="210"/>
      <c r="Z213" s="209"/>
      <c r="AA213" s="207"/>
      <c r="AC213" s="219"/>
      <c r="AD213" s="219"/>
      <c r="AE213" s="219"/>
      <c r="AF213" s="219"/>
      <c r="AG213" s="219"/>
      <c r="AH213" s="219"/>
      <c r="AI213" s="219"/>
      <c r="AJ213" s="219"/>
      <c r="AK213" s="219"/>
      <c r="AL213" s="219"/>
      <c r="AM213" s="219"/>
      <c r="AN213" s="219"/>
      <c r="AO213" s="219"/>
      <c r="AP213" s="219"/>
      <c r="AQ213" s="219"/>
      <c r="AR213" s="219"/>
      <c r="AS213" s="219"/>
      <c r="AT213" s="219"/>
      <c r="AU213" s="219"/>
      <c r="AV213" s="219"/>
      <c r="AW213" s="219"/>
      <c r="AX213" s="219"/>
      <c r="AY213" s="219"/>
      <c r="AZ213" s="219"/>
      <c r="BA213" s="219"/>
      <c r="BB213" s="219"/>
      <c r="BC213" s="219"/>
      <c r="BD213" s="219"/>
      <c r="BE213" s="219"/>
      <c r="BF213" s="219"/>
      <c r="BG213" s="219"/>
      <c r="BH213" s="219"/>
      <c r="BI213" s="219"/>
      <c r="BJ213" s="219"/>
      <c r="BK213" s="219"/>
      <c r="BL213" s="219"/>
      <c r="BM213" s="219"/>
      <c r="BN213" s="219"/>
      <c r="BO213" s="219"/>
      <c r="BP213" s="219"/>
      <c r="BQ213" s="219"/>
      <c r="BR213" s="219"/>
      <c r="BS213" s="219"/>
      <c r="BT213" s="219"/>
      <c r="BU213" s="219"/>
      <c r="BV213" s="219"/>
      <c r="BW213" s="219"/>
    </row>
    <row r="214" spans="1:75" s="47" customFormat="1" x14ac:dyDescent="0.2">
      <c r="A214" s="208"/>
      <c r="C214" s="210"/>
      <c r="Z214" s="209"/>
      <c r="AA214" s="207"/>
      <c r="AC214" s="219"/>
      <c r="AD214" s="219"/>
      <c r="AE214" s="219"/>
      <c r="AF214" s="219"/>
      <c r="AG214" s="219"/>
      <c r="AH214" s="219"/>
      <c r="AI214" s="219"/>
      <c r="AJ214" s="219"/>
      <c r="AK214" s="219"/>
      <c r="AL214" s="219"/>
      <c r="AM214" s="219"/>
      <c r="AN214" s="219"/>
      <c r="AO214" s="219"/>
      <c r="AP214" s="219"/>
      <c r="AQ214" s="219"/>
      <c r="AR214" s="219"/>
      <c r="AS214" s="219"/>
      <c r="AT214" s="219"/>
      <c r="AU214" s="219"/>
      <c r="AV214" s="219"/>
      <c r="AW214" s="219"/>
      <c r="AX214" s="219"/>
      <c r="AY214" s="219"/>
      <c r="AZ214" s="219"/>
      <c r="BA214" s="219"/>
      <c r="BB214" s="219"/>
      <c r="BC214" s="219"/>
      <c r="BD214" s="219"/>
      <c r="BE214" s="219"/>
      <c r="BF214" s="219"/>
      <c r="BG214" s="219"/>
      <c r="BH214" s="219"/>
      <c r="BI214" s="219"/>
      <c r="BJ214" s="219"/>
      <c r="BK214" s="219"/>
      <c r="BL214" s="219"/>
      <c r="BM214" s="219"/>
      <c r="BN214" s="219"/>
      <c r="BO214" s="219"/>
      <c r="BP214" s="219"/>
      <c r="BQ214" s="219"/>
      <c r="BR214" s="219"/>
      <c r="BS214" s="219"/>
      <c r="BT214" s="219"/>
      <c r="BU214" s="219"/>
      <c r="BV214" s="219"/>
      <c r="BW214" s="219"/>
    </row>
    <row r="215" spans="1:75" s="47" customFormat="1" x14ac:dyDescent="0.2">
      <c r="A215" s="208"/>
      <c r="C215" s="210"/>
      <c r="Z215" s="209"/>
      <c r="AA215" s="207"/>
      <c r="AC215" s="219"/>
      <c r="AD215" s="219"/>
      <c r="AE215" s="219"/>
      <c r="AF215" s="219"/>
      <c r="AG215" s="219"/>
      <c r="AH215" s="219"/>
      <c r="AI215" s="219"/>
      <c r="AJ215" s="219"/>
      <c r="AK215" s="219"/>
      <c r="AL215" s="219"/>
      <c r="AM215" s="219"/>
      <c r="AN215" s="219"/>
      <c r="AO215" s="219"/>
      <c r="AP215" s="219"/>
      <c r="AQ215" s="219"/>
      <c r="AR215" s="219"/>
      <c r="AS215" s="219"/>
      <c r="AT215" s="219"/>
      <c r="AU215" s="219"/>
      <c r="AV215" s="219"/>
      <c r="AW215" s="219"/>
      <c r="AX215" s="219"/>
      <c r="AY215" s="219"/>
      <c r="AZ215" s="219"/>
      <c r="BA215" s="219"/>
      <c r="BB215" s="219"/>
      <c r="BC215" s="219"/>
      <c r="BD215" s="219"/>
      <c r="BE215" s="219"/>
      <c r="BF215" s="219"/>
      <c r="BG215" s="219"/>
      <c r="BH215" s="219"/>
      <c r="BI215" s="219"/>
      <c r="BJ215" s="219"/>
      <c r="BK215" s="219"/>
      <c r="BL215" s="219"/>
      <c r="BM215" s="219"/>
      <c r="BN215" s="219"/>
      <c r="BO215" s="219"/>
      <c r="BP215" s="219"/>
      <c r="BQ215" s="219"/>
      <c r="BR215" s="219"/>
      <c r="BS215" s="219"/>
      <c r="BT215" s="219"/>
      <c r="BU215" s="219"/>
      <c r="BV215" s="219"/>
      <c r="BW215" s="219"/>
    </row>
    <row r="216" spans="1:75" s="47" customFormat="1" x14ac:dyDescent="0.2">
      <c r="A216" s="208"/>
      <c r="C216" s="210"/>
      <c r="Z216" s="209"/>
      <c r="AA216" s="207"/>
      <c r="AC216" s="219"/>
      <c r="AD216" s="219"/>
      <c r="AE216" s="219"/>
      <c r="AF216" s="219"/>
      <c r="AG216" s="219"/>
      <c r="AH216" s="219"/>
      <c r="AI216" s="219"/>
      <c r="AJ216" s="219"/>
      <c r="AK216" s="219"/>
      <c r="AL216" s="219"/>
      <c r="AM216" s="219"/>
      <c r="AN216" s="219"/>
      <c r="AO216" s="219"/>
      <c r="AP216" s="219"/>
      <c r="AQ216" s="219"/>
      <c r="AR216" s="219"/>
      <c r="AS216" s="219"/>
      <c r="AT216" s="219"/>
      <c r="AU216" s="219"/>
      <c r="AV216" s="219"/>
      <c r="AW216" s="219"/>
      <c r="AX216" s="219"/>
      <c r="AY216" s="219"/>
      <c r="AZ216" s="219"/>
      <c r="BA216" s="219"/>
      <c r="BB216" s="219"/>
      <c r="BC216" s="219"/>
      <c r="BD216" s="219"/>
      <c r="BE216" s="219"/>
      <c r="BF216" s="219"/>
      <c r="BG216" s="219"/>
      <c r="BH216" s="219"/>
      <c r="BI216" s="219"/>
      <c r="BJ216" s="219"/>
      <c r="BK216" s="219"/>
      <c r="BL216" s="219"/>
      <c r="BM216" s="219"/>
      <c r="BN216" s="219"/>
      <c r="BO216" s="219"/>
      <c r="BP216" s="219"/>
      <c r="BQ216" s="219"/>
      <c r="BR216" s="219"/>
      <c r="BS216" s="219"/>
      <c r="BT216" s="219"/>
      <c r="BU216" s="219"/>
      <c r="BV216" s="219"/>
      <c r="BW216" s="219"/>
    </row>
    <row r="217" spans="1:75" s="47" customFormat="1" x14ac:dyDescent="0.2">
      <c r="A217" s="208"/>
      <c r="C217" s="210"/>
      <c r="Z217" s="209"/>
      <c r="AA217" s="207"/>
      <c r="AC217" s="219"/>
      <c r="AD217" s="219"/>
      <c r="AE217" s="219"/>
      <c r="AF217" s="219"/>
      <c r="AG217" s="219"/>
      <c r="AH217" s="219"/>
      <c r="AI217" s="219"/>
      <c r="AJ217" s="219"/>
      <c r="AK217" s="219"/>
      <c r="AL217" s="219"/>
      <c r="AM217" s="219"/>
      <c r="AN217" s="219"/>
      <c r="AO217" s="219"/>
      <c r="AP217" s="219"/>
      <c r="AQ217" s="219"/>
      <c r="AR217" s="219"/>
      <c r="AS217" s="219"/>
      <c r="AT217" s="219"/>
      <c r="AU217" s="219"/>
      <c r="AV217" s="219"/>
      <c r="AW217" s="219"/>
      <c r="AX217" s="219"/>
      <c r="AY217" s="219"/>
      <c r="AZ217" s="219"/>
      <c r="BA217" s="219"/>
      <c r="BB217" s="219"/>
      <c r="BC217" s="219"/>
      <c r="BD217" s="219"/>
      <c r="BE217" s="219"/>
      <c r="BF217" s="219"/>
      <c r="BG217" s="219"/>
      <c r="BH217" s="219"/>
      <c r="BI217" s="219"/>
      <c r="BJ217" s="219"/>
      <c r="BK217" s="219"/>
      <c r="BL217" s="219"/>
      <c r="BM217" s="219"/>
      <c r="BN217" s="219"/>
      <c r="BO217" s="219"/>
      <c r="BP217" s="219"/>
      <c r="BQ217" s="219"/>
      <c r="BR217" s="219"/>
      <c r="BS217" s="219"/>
      <c r="BT217" s="219"/>
      <c r="BU217" s="219"/>
      <c r="BV217" s="219"/>
      <c r="BW217" s="219"/>
    </row>
    <row r="218" spans="1:75" s="47" customFormat="1" x14ac:dyDescent="0.2">
      <c r="A218" s="208"/>
      <c r="C218" s="210"/>
      <c r="Z218" s="209"/>
      <c r="AA218" s="207"/>
      <c r="AC218" s="219"/>
      <c r="AD218" s="219"/>
      <c r="AE218" s="219"/>
      <c r="AF218" s="219"/>
      <c r="AG218" s="219"/>
      <c r="AH218" s="219"/>
      <c r="AI218" s="219"/>
      <c r="AJ218" s="219"/>
      <c r="AK218" s="219"/>
      <c r="AL218" s="219"/>
      <c r="AM218" s="219"/>
      <c r="AN218" s="219"/>
      <c r="AO218" s="219"/>
      <c r="AP218" s="219"/>
      <c r="AQ218" s="219"/>
      <c r="AR218" s="219"/>
      <c r="AS218" s="219"/>
      <c r="AT218" s="219"/>
      <c r="AU218" s="219"/>
      <c r="AV218" s="219"/>
      <c r="AW218" s="219"/>
      <c r="AX218" s="219"/>
      <c r="AY218" s="219"/>
      <c r="AZ218" s="219"/>
      <c r="BA218" s="219"/>
      <c r="BB218" s="219"/>
      <c r="BC218" s="219"/>
      <c r="BD218" s="219"/>
      <c r="BE218" s="219"/>
      <c r="BF218" s="219"/>
      <c r="BG218" s="219"/>
      <c r="BH218" s="219"/>
      <c r="BI218" s="219"/>
      <c r="BJ218" s="219"/>
      <c r="BK218" s="219"/>
      <c r="BL218" s="219"/>
      <c r="BM218" s="219"/>
      <c r="BN218" s="219"/>
      <c r="BO218" s="219"/>
      <c r="BP218" s="219"/>
      <c r="BQ218" s="219"/>
      <c r="BR218" s="219"/>
      <c r="BS218" s="219"/>
      <c r="BT218" s="219"/>
      <c r="BU218" s="219"/>
      <c r="BV218" s="219"/>
      <c r="BW218" s="219"/>
    </row>
    <row r="219" spans="1:75" s="47" customFormat="1" x14ac:dyDescent="0.2">
      <c r="A219" s="208"/>
      <c r="C219" s="210"/>
      <c r="Z219" s="209"/>
      <c r="AA219" s="207"/>
      <c r="AC219" s="219"/>
      <c r="AD219" s="219"/>
      <c r="AE219" s="219"/>
      <c r="AF219" s="219"/>
      <c r="AG219" s="219"/>
      <c r="AH219" s="219"/>
      <c r="AI219" s="219"/>
      <c r="AJ219" s="219"/>
      <c r="AK219" s="219"/>
      <c r="AL219" s="219"/>
      <c r="AM219" s="219"/>
      <c r="AN219" s="219"/>
      <c r="AO219" s="219"/>
      <c r="AP219" s="219"/>
      <c r="AQ219" s="219"/>
      <c r="AR219" s="219"/>
      <c r="AS219" s="219"/>
      <c r="AT219" s="219"/>
      <c r="AU219" s="219"/>
      <c r="AV219" s="219"/>
      <c r="AW219" s="219"/>
      <c r="AX219" s="219"/>
      <c r="AY219" s="219"/>
      <c r="AZ219" s="219"/>
      <c r="BA219" s="219"/>
      <c r="BB219" s="219"/>
      <c r="BC219" s="219"/>
      <c r="BD219" s="219"/>
      <c r="BE219" s="219"/>
      <c r="BF219" s="219"/>
      <c r="BG219" s="219"/>
      <c r="BH219" s="219"/>
      <c r="BI219" s="219"/>
      <c r="BJ219" s="219"/>
      <c r="BK219" s="219"/>
      <c r="BL219" s="219"/>
      <c r="BM219" s="219"/>
      <c r="BN219" s="219"/>
      <c r="BO219" s="219"/>
      <c r="BP219" s="219"/>
      <c r="BQ219" s="219"/>
      <c r="BR219" s="219"/>
      <c r="BS219" s="219"/>
      <c r="BT219" s="219"/>
      <c r="BU219" s="219"/>
      <c r="BV219" s="219"/>
      <c r="BW219" s="219"/>
    </row>
    <row r="220" spans="1:75" s="47" customFormat="1" x14ac:dyDescent="0.2">
      <c r="A220" s="208"/>
      <c r="C220" s="210"/>
      <c r="Z220" s="209"/>
      <c r="AA220" s="207"/>
      <c r="AC220" s="219"/>
      <c r="AD220" s="219"/>
      <c r="AE220" s="219"/>
      <c r="AF220" s="219"/>
      <c r="AG220" s="219"/>
      <c r="AH220" s="219"/>
      <c r="AI220" s="219"/>
      <c r="AJ220" s="219"/>
      <c r="AK220" s="219"/>
      <c r="AL220" s="219"/>
      <c r="AM220" s="219"/>
      <c r="AN220" s="219"/>
      <c r="AO220" s="219"/>
      <c r="AP220" s="219"/>
      <c r="AQ220" s="219"/>
      <c r="AR220" s="219"/>
      <c r="AS220" s="219"/>
      <c r="AT220" s="219"/>
      <c r="AU220" s="219"/>
      <c r="AV220" s="219"/>
      <c r="AW220" s="219"/>
      <c r="AX220" s="219"/>
      <c r="AY220" s="219"/>
      <c r="AZ220" s="219"/>
      <c r="BA220" s="219"/>
      <c r="BB220" s="219"/>
      <c r="BC220" s="219"/>
      <c r="BD220" s="219"/>
      <c r="BE220" s="219"/>
      <c r="BF220" s="219"/>
      <c r="BG220" s="219"/>
      <c r="BH220" s="219"/>
      <c r="BI220" s="219"/>
      <c r="BJ220" s="219"/>
      <c r="BK220" s="219"/>
      <c r="BL220" s="219"/>
      <c r="BM220" s="219"/>
      <c r="BN220" s="219"/>
      <c r="BO220" s="219"/>
      <c r="BP220" s="219"/>
      <c r="BQ220" s="219"/>
      <c r="BR220" s="219"/>
      <c r="BS220" s="219"/>
      <c r="BT220" s="219"/>
      <c r="BU220" s="219"/>
      <c r="BV220" s="219"/>
      <c r="BW220" s="219"/>
    </row>
    <row r="221" spans="1:75" s="47" customFormat="1" x14ac:dyDescent="0.2">
      <c r="A221" s="208"/>
      <c r="C221" s="210"/>
      <c r="Z221" s="209"/>
      <c r="AA221" s="207"/>
      <c r="AC221" s="219"/>
      <c r="AD221" s="219"/>
      <c r="AE221" s="219"/>
      <c r="AF221" s="219"/>
      <c r="AG221" s="219"/>
      <c r="AH221" s="219"/>
      <c r="AI221" s="219"/>
      <c r="AJ221" s="219"/>
      <c r="AK221" s="219"/>
      <c r="AL221" s="219"/>
      <c r="AM221" s="219"/>
      <c r="AN221" s="219"/>
      <c r="AO221" s="219"/>
      <c r="AP221" s="219"/>
      <c r="AQ221" s="219"/>
      <c r="AR221" s="219"/>
      <c r="AS221" s="219"/>
      <c r="AT221" s="219"/>
      <c r="AU221" s="219"/>
      <c r="AV221" s="219"/>
      <c r="AW221" s="219"/>
      <c r="AX221" s="219"/>
      <c r="AY221" s="219"/>
      <c r="AZ221" s="219"/>
      <c r="BA221" s="219"/>
      <c r="BB221" s="219"/>
      <c r="BC221" s="219"/>
      <c r="BD221" s="219"/>
      <c r="BE221" s="219"/>
      <c r="BF221" s="219"/>
      <c r="BG221" s="219"/>
      <c r="BH221" s="219"/>
      <c r="BI221" s="219"/>
      <c r="BJ221" s="219"/>
      <c r="BK221" s="219"/>
      <c r="BL221" s="219"/>
      <c r="BM221" s="219"/>
      <c r="BN221" s="219"/>
      <c r="BO221" s="219"/>
      <c r="BP221" s="219"/>
      <c r="BQ221" s="219"/>
      <c r="BR221" s="219"/>
      <c r="BS221" s="219"/>
      <c r="BT221" s="219"/>
      <c r="BU221" s="219"/>
      <c r="BV221" s="219"/>
      <c r="BW221" s="219"/>
    </row>
    <row r="222" spans="1:75" s="47" customFormat="1" x14ac:dyDescent="0.2">
      <c r="A222" s="208"/>
      <c r="C222" s="210"/>
      <c r="Z222" s="209"/>
      <c r="AA222" s="207"/>
      <c r="AC222" s="219"/>
      <c r="AD222" s="219"/>
      <c r="AE222" s="219"/>
      <c r="AF222" s="219"/>
      <c r="AG222" s="219"/>
      <c r="AH222" s="219"/>
      <c r="AI222" s="219"/>
      <c r="AJ222" s="219"/>
      <c r="AK222" s="219"/>
      <c r="AL222" s="219"/>
      <c r="AM222" s="219"/>
      <c r="AN222" s="219"/>
      <c r="AO222" s="219"/>
      <c r="AP222" s="219"/>
      <c r="AQ222" s="219"/>
      <c r="AR222" s="219"/>
      <c r="AS222" s="219"/>
      <c r="AT222" s="219"/>
      <c r="AU222" s="219"/>
      <c r="AV222" s="219"/>
      <c r="AW222" s="219"/>
      <c r="AX222" s="219"/>
      <c r="AY222" s="219"/>
      <c r="AZ222" s="219"/>
      <c r="BA222" s="219"/>
      <c r="BB222" s="219"/>
      <c r="BC222" s="219"/>
      <c r="BD222" s="219"/>
      <c r="BE222" s="219"/>
      <c r="BF222" s="219"/>
      <c r="BG222" s="219"/>
      <c r="BH222" s="219"/>
      <c r="BI222" s="219"/>
      <c r="BJ222" s="219"/>
      <c r="BK222" s="219"/>
      <c r="BL222" s="219"/>
      <c r="BM222" s="219"/>
      <c r="BN222" s="219"/>
      <c r="BO222" s="219"/>
      <c r="BP222" s="219"/>
      <c r="BQ222" s="219"/>
      <c r="BR222" s="219"/>
      <c r="BS222" s="219"/>
      <c r="BT222" s="219"/>
      <c r="BU222" s="219"/>
      <c r="BV222" s="219"/>
      <c r="BW222" s="219"/>
    </row>
    <row r="223" spans="1:75" s="47" customFormat="1" x14ac:dyDescent="0.2">
      <c r="A223" s="208"/>
      <c r="C223" s="210"/>
      <c r="Z223" s="209"/>
      <c r="AA223" s="207"/>
      <c r="AC223" s="219"/>
      <c r="AD223" s="219"/>
      <c r="AE223" s="219"/>
      <c r="AF223" s="219"/>
      <c r="AG223" s="219"/>
      <c r="AH223" s="219"/>
      <c r="AI223" s="219"/>
      <c r="AJ223" s="219"/>
      <c r="AK223" s="219"/>
      <c r="AL223" s="219"/>
      <c r="AM223" s="219"/>
      <c r="AN223" s="219"/>
      <c r="AO223" s="219"/>
      <c r="AP223" s="219"/>
      <c r="AQ223" s="219"/>
      <c r="AR223" s="219"/>
      <c r="AS223" s="219"/>
      <c r="AT223" s="219"/>
      <c r="AU223" s="219"/>
      <c r="AV223" s="219"/>
      <c r="AW223" s="219"/>
      <c r="AX223" s="219"/>
      <c r="AY223" s="219"/>
      <c r="AZ223" s="219"/>
      <c r="BA223" s="219"/>
      <c r="BB223" s="219"/>
      <c r="BC223" s="219"/>
      <c r="BD223" s="219"/>
      <c r="BE223" s="219"/>
      <c r="BF223" s="219"/>
      <c r="BG223" s="219"/>
      <c r="BH223" s="219"/>
      <c r="BI223" s="219"/>
      <c r="BJ223" s="219"/>
      <c r="BK223" s="219"/>
      <c r="BL223" s="219"/>
      <c r="BM223" s="219"/>
      <c r="BN223" s="219"/>
      <c r="BO223" s="219"/>
      <c r="BP223" s="219"/>
      <c r="BQ223" s="219"/>
      <c r="BR223" s="219"/>
      <c r="BS223" s="219"/>
      <c r="BT223" s="219"/>
      <c r="BU223" s="219"/>
      <c r="BV223" s="219"/>
      <c r="BW223" s="219"/>
    </row>
    <row r="224" spans="1:75" s="47" customFormat="1" x14ac:dyDescent="0.2">
      <c r="A224" s="208"/>
      <c r="C224" s="210"/>
      <c r="Z224" s="209"/>
      <c r="AA224" s="207"/>
      <c r="AC224" s="219"/>
      <c r="AD224" s="219"/>
      <c r="AE224" s="219"/>
      <c r="AF224" s="219"/>
      <c r="AG224" s="219"/>
      <c r="AH224" s="219"/>
      <c r="AI224" s="219"/>
      <c r="AJ224" s="219"/>
      <c r="AK224" s="219"/>
      <c r="AL224" s="219"/>
      <c r="AM224" s="219"/>
      <c r="AN224" s="219"/>
      <c r="AO224" s="219"/>
      <c r="AP224" s="219"/>
      <c r="AQ224" s="219"/>
      <c r="AR224" s="219"/>
      <c r="AS224" s="219"/>
      <c r="AT224" s="219"/>
      <c r="AU224" s="219"/>
      <c r="AV224" s="219"/>
      <c r="AW224" s="219"/>
      <c r="AX224" s="219"/>
      <c r="AY224" s="219"/>
      <c r="AZ224" s="219"/>
      <c r="BA224" s="219"/>
      <c r="BB224" s="219"/>
      <c r="BC224" s="219"/>
      <c r="BD224" s="219"/>
      <c r="BE224" s="219"/>
      <c r="BF224" s="219"/>
      <c r="BG224" s="219"/>
      <c r="BH224" s="219"/>
      <c r="BI224" s="219"/>
      <c r="BJ224" s="219"/>
      <c r="BK224" s="219"/>
      <c r="BL224" s="219"/>
      <c r="BM224" s="219"/>
      <c r="BN224" s="219"/>
      <c r="BO224" s="219"/>
      <c r="BP224" s="219"/>
      <c r="BQ224" s="219"/>
      <c r="BR224" s="219"/>
      <c r="BS224" s="219"/>
      <c r="BT224" s="219"/>
      <c r="BU224" s="219"/>
      <c r="BV224" s="219"/>
      <c r="BW224" s="219"/>
    </row>
    <row r="225" spans="1:75" s="47" customFormat="1" x14ac:dyDescent="0.2">
      <c r="A225" s="208"/>
      <c r="C225" s="210"/>
      <c r="Z225" s="209"/>
      <c r="AA225" s="207"/>
      <c r="AC225" s="219"/>
      <c r="AD225" s="219"/>
      <c r="AE225" s="219"/>
      <c r="AF225" s="219"/>
      <c r="AG225" s="219"/>
      <c r="AH225" s="219"/>
      <c r="AI225" s="219"/>
      <c r="AJ225" s="219"/>
      <c r="AK225" s="219"/>
      <c r="AL225" s="219"/>
      <c r="AM225" s="219"/>
      <c r="AN225" s="219"/>
      <c r="AO225" s="219"/>
      <c r="AP225" s="219"/>
      <c r="AQ225" s="219"/>
      <c r="AR225" s="219"/>
      <c r="AS225" s="219"/>
      <c r="AT225" s="219"/>
      <c r="AU225" s="219"/>
      <c r="AV225" s="219"/>
      <c r="AW225" s="219"/>
      <c r="AX225" s="219"/>
      <c r="AY225" s="219"/>
      <c r="AZ225" s="219"/>
      <c r="BA225" s="219"/>
      <c r="BB225" s="219"/>
      <c r="BC225" s="219"/>
      <c r="BD225" s="219"/>
      <c r="BE225" s="219"/>
      <c r="BF225" s="219"/>
      <c r="BG225" s="219"/>
      <c r="BH225" s="219"/>
      <c r="BI225" s="219"/>
      <c r="BJ225" s="219"/>
      <c r="BK225" s="219"/>
      <c r="BL225" s="219"/>
      <c r="BM225" s="219"/>
      <c r="BN225" s="219"/>
      <c r="BO225" s="219"/>
      <c r="BP225" s="219"/>
      <c r="BQ225" s="219"/>
      <c r="BR225" s="219"/>
      <c r="BS225" s="219"/>
      <c r="BT225" s="219"/>
      <c r="BU225" s="219"/>
      <c r="BV225" s="219"/>
      <c r="BW225" s="219"/>
    </row>
    <row r="226" spans="1:75" s="47" customFormat="1" x14ac:dyDescent="0.2">
      <c r="A226" s="208"/>
      <c r="C226" s="210"/>
      <c r="Z226" s="209"/>
      <c r="AA226" s="207"/>
      <c r="AC226" s="219"/>
      <c r="AD226" s="219"/>
      <c r="AE226" s="219"/>
      <c r="AF226" s="219"/>
      <c r="AG226" s="219"/>
      <c r="AH226" s="219"/>
      <c r="AI226" s="219"/>
      <c r="AJ226" s="219"/>
      <c r="AK226" s="219"/>
      <c r="AL226" s="219"/>
      <c r="AM226" s="219"/>
      <c r="AN226" s="219"/>
      <c r="AO226" s="219"/>
      <c r="AP226" s="219"/>
      <c r="AQ226" s="219"/>
      <c r="AR226" s="219"/>
      <c r="AS226" s="219"/>
      <c r="AT226" s="219"/>
      <c r="AU226" s="219"/>
      <c r="AV226" s="219"/>
      <c r="AW226" s="219"/>
      <c r="AX226" s="219"/>
      <c r="AY226" s="219"/>
      <c r="AZ226" s="219"/>
      <c r="BA226" s="219"/>
      <c r="BB226" s="219"/>
      <c r="BC226" s="219"/>
      <c r="BD226" s="219"/>
      <c r="BE226" s="219"/>
      <c r="BF226" s="219"/>
      <c r="BG226" s="219"/>
      <c r="BH226" s="219"/>
      <c r="BI226" s="219"/>
      <c r="BJ226" s="219"/>
      <c r="BK226" s="219"/>
      <c r="BL226" s="219"/>
      <c r="BM226" s="219"/>
      <c r="BN226" s="219"/>
      <c r="BO226" s="219"/>
      <c r="BP226" s="219"/>
      <c r="BQ226" s="219"/>
      <c r="BR226" s="219"/>
      <c r="BS226" s="219"/>
      <c r="BT226" s="219"/>
      <c r="BU226" s="219"/>
      <c r="BV226" s="219"/>
      <c r="BW226" s="219"/>
    </row>
    <row r="227" spans="1:75" s="47" customFormat="1" x14ac:dyDescent="0.2">
      <c r="A227" s="208"/>
      <c r="C227" s="210"/>
      <c r="Z227" s="209"/>
      <c r="AA227" s="207"/>
      <c r="AC227" s="219"/>
      <c r="AD227" s="219"/>
      <c r="AE227" s="219"/>
      <c r="AF227" s="219"/>
      <c r="AG227" s="219"/>
      <c r="AH227" s="219"/>
      <c r="AI227" s="219"/>
      <c r="AJ227" s="219"/>
      <c r="AK227" s="219"/>
      <c r="AL227" s="219"/>
      <c r="AM227" s="219"/>
      <c r="AN227" s="219"/>
      <c r="AO227" s="219"/>
      <c r="AP227" s="219"/>
      <c r="AQ227" s="219"/>
      <c r="AR227" s="219"/>
      <c r="AS227" s="219"/>
      <c r="AT227" s="219"/>
      <c r="AU227" s="219"/>
      <c r="AV227" s="219"/>
      <c r="AW227" s="219"/>
      <c r="AX227" s="219"/>
      <c r="AY227" s="219"/>
      <c r="AZ227" s="219"/>
      <c r="BA227" s="219"/>
      <c r="BB227" s="219"/>
      <c r="BC227" s="219"/>
      <c r="BD227" s="219"/>
      <c r="BE227" s="219"/>
      <c r="BF227" s="219"/>
      <c r="BG227" s="219"/>
      <c r="BH227" s="219"/>
      <c r="BI227" s="219"/>
      <c r="BJ227" s="219"/>
      <c r="BK227" s="219"/>
      <c r="BL227" s="219"/>
      <c r="BM227" s="219"/>
      <c r="BN227" s="219"/>
      <c r="BO227" s="219"/>
      <c r="BP227" s="219"/>
      <c r="BQ227" s="219"/>
      <c r="BR227" s="219"/>
      <c r="BS227" s="219"/>
      <c r="BT227" s="219"/>
      <c r="BU227" s="219"/>
      <c r="BV227" s="219"/>
      <c r="BW227" s="219"/>
    </row>
    <row r="228" spans="1:75" s="47" customFormat="1" x14ac:dyDescent="0.2">
      <c r="A228" s="208"/>
      <c r="C228" s="210"/>
      <c r="Z228" s="209"/>
      <c r="AA228" s="207"/>
      <c r="AC228" s="219"/>
      <c r="AD228" s="219"/>
      <c r="AE228" s="219"/>
      <c r="AF228" s="219"/>
      <c r="AG228" s="219"/>
      <c r="AH228" s="219"/>
      <c r="AI228" s="219"/>
      <c r="AJ228" s="219"/>
      <c r="AK228" s="219"/>
      <c r="AL228" s="219"/>
      <c r="AM228" s="219"/>
      <c r="AN228" s="219"/>
      <c r="AO228" s="219"/>
      <c r="AP228" s="219"/>
      <c r="AQ228" s="219"/>
      <c r="AR228" s="219"/>
      <c r="AS228" s="219"/>
      <c r="AT228" s="219"/>
      <c r="AU228" s="219"/>
      <c r="AV228" s="219"/>
      <c r="AW228" s="219"/>
      <c r="AX228" s="219"/>
      <c r="AY228" s="219"/>
      <c r="AZ228" s="219"/>
      <c r="BA228" s="219"/>
      <c r="BB228" s="219"/>
      <c r="BC228" s="219"/>
      <c r="BD228" s="219"/>
      <c r="BE228" s="219"/>
      <c r="BF228" s="219"/>
      <c r="BG228" s="219"/>
      <c r="BH228" s="219"/>
      <c r="BI228" s="219"/>
      <c r="BJ228" s="219"/>
      <c r="BK228" s="219"/>
      <c r="BL228" s="219"/>
      <c r="BM228" s="219"/>
      <c r="BN228" s="219"/>
      <c r="BO228" s="219"/>
      <c r="BP228" s="219"/>
      <c r="BQ228" s="219"/>
      <c r="BR228" s="219"/>
      <c r="BS228" s="219"/>
      <c r="BT228" s="219"/>
      <c r="BU228" s="219"/>
      <c r="BV228" s="219"/>
      <c r="BW228" s="219"/>
    </row>
    <row r="229" spans="1:75" s="47" customFormat="1" x14ac:dyDescent="0.2">
      <c r="A229" s="208"/>
      <c r="C229" s="210"/>
      <c r="Z229" s="209"/>
      <c r="AA229" s="207"/>
      <c r="AC229" s="219"/>
      <c r="AD229" s="219"/>
      <c r="AE229" s="219"/>
      <c r="AF229" s="219"/>
      <c r="AG229" s="219"/>
      <c r="AH229" s="219"/>
      <c r="AI229" s="219"/>
      <c r="AJ229" s="219"/>
      <c r="AK229" s="219"/>
      <c r="AL229" s="219"/>
      <c r="AM229" s="219"/>
      <c r="AN229" s="219"/>
      <c r="AO229" s="219"/>
      <c r="AP229" s="219"/>
      <c r="AQ229" s="219"/>
      <c r="AR229" s="219"/>
      <c r="AS229" s="219"/>
      <c r="AT229" s="219"/>
      <c r="AU229" s="219"/>
      <c r="AV229" s="219"/>
      <c r="AW229" s="219"/>
      <c r="AX229" s="219"/>
      <c r="AY229" s="219"/>
      <c r="AZ229" s="219"/>
      <c r="BA229" s="219"/>
      <c r="BB229" s="219"/>
      <c r="BC229" s="219"/>
      <c r="BD229" s="219"/>
      <c r="BE229" s="219"/>
      <c r="BF229" s="219"/>
      <c r="BG229" s="219"/>
      <c r="BH229" s="219"/>
      <c r="BI229" s="219"/>
      <c r="BJ229" s="219"/>
      <c r="BK229" s="219"/>
      <c r="BL229" s="219"/>
      <c r="BM229" s="219"/>
      <c r="BN229" s="219"/>
      <c r="BO229" s="219"/>
      <c r="BP229" s="219"/>
      <c r="BQ229" s="219"/>
      <c r="BR229" s="219"/>
      <c r="BS229" s="219"/>
      <c r="BT229" s="219"/>
      <c r="BU229" s="219"/>
      <c r="BV229" s="219"/>
      <c r="BW229" s="219"/>
    </row>
    <row r="230" spans="1:75" s="47" customFormat="1" x14ac:dyDescent="0.2">
      <c r="A230" s="208"/>
      <c r="C230" s="210"/>
      <c r="Z230" s="209"/>
      <c r="AA230" s="207"/>
      <c r="AC230" s="219"/>
      <c r="AD230" s="219"/>
      <c r="AE230" s="219"/>
      <c r="AF230" s="219"/>
      <c r="AG230" s="219"/>
      <c r="AH230" s="219"/>
      <c r="AI230" s="219"/>
      <c r="AJ230" s="219"/>
      <c r="AK230" s="219"/>
      <c r="AL230" s="219"/>
      <c r="AM230" s="219"/>
      <c r="AN230" s="219"/>
      <c r="AO230" s="219"/>
      <c r="AP230" s="219"/>
      <c r="AQ230" s="219"/>
      <c r="AR230" s="219"/>
      <c r="AS230" s="219"/>
      <c r="AT230" s="219"/>
      <c r="AU230" s="219"/>
      <c r="AV230" s="219"/>
      <c r="AW230" s="219"/>
      <c r="AX230" s="219"/>
      <c r="AY230" s="219"/>
      <c r="AZ230" s="219"/>
      <c r="BA230" s="219"/>
      <c r="BB230" s="219"/>
      <c r="BC230" s="219"/>
      <c r="BD230" s="219"/>
      <c r="BE230" s="219"/>
      <c r="BF230" s="219"/>
      <c r="BG230" s="219"/>
      <c r="BH230" s="219"/>
      <c r="BI230" s="219"/>
      <c r="BJ230" s="219"/>
      <c r="BK230" s="219"/>
      <c r="BL230" s="219"/>
      <c r="BM230" s="219"/>
      <c r="BN230" s="219"/>
      <c r="BO230" s="219"/>
      <c r="BP230" s="219"/>
      <c r="BQ230" s="219"/>
      <c r="BR230" s="219"/>
      <c r="BS230" s="219"/>
      <c r="BT230" s="219"/>
      <c r="BU230" s="219"/>
      <c r="BV230" s="219"/>
      <c r="BW230" s="219"/>
    </row>
    <row r="231" spans="1:75" s="47" customFormat="1" x14ac:dyDescent="0.2">
      <c r="A231" s="208"/>
      <c r="C231" s="210"/>
      <c r="Z231" s="209"/>
      <c r="AA231" s="207"/>
      <c r="AC231" s="219"/>
      <c r="AD231" s="219"/>
      <c r="AE231" s="219"/>
      <c r="AF231" s="219"/>
      <c r="AG231" s="219"/>
      <c r="AH231" s="219"/>
      <c r="AI231" s="219"/>
      <c r="AJ231" s="219"/>
      <c r="AK231" s="219"/>
      <c r="AL231" s="219"/>
      <c r="AM231" s="219"/>
      <c r="AN231" s="219"/>
      <c r="AO231" s="219"/>
      <c r="AP231" s="219"/>
      <c r="AQ231" s="219"/>
      <c r="AR231" s="219"/>
      <c r="AS231" s="219"/>
      <c r="AT231" s="219"/>
      <c r="AU231" s="219"/>
      <c r="AV231" s="219"/>
      <c r="AW231" s="219"/>
      <c r="AX231" s="219"/>
      <c r="AY231" s="219"/>
      <c r="AZ231" s="219"/>
      <c r="BA231" s="219"/>
      <c r="BB231" s="219"/>
      <c r="BC231" s="219"/>
      <c r="BD231" s="219"/>
      <c r="BE231" s="219"/>
      <c r="BF231" s="219"/>
      <c r="BG231" s="219"/>
      <c r="BH231" s="219"/>
      <c r="BI231" s="219"/>
      <c r="BJ231" s="219"/>
      <c r="BK231" s="219"/>
      <c r="BL231" s="219"/>
      <c r="BM231" s="219"/>
      <c r="BN231" s="219"/>
      <c r="BO231" s="219"/>
      <c r="BP231" s="219"/>
      <c r="BQ231" s="219"/>
      <c r="BR231" s="219"/>
      <c r="BS231" s="219"/>
      <c r="BT231" s="219"/>
      <c r="BU231" s="219"/>
      <c r="BV231" s="219"/>
      <c r="BW231" s="219"/>
    </row>
    <row r="232" spans="1:75" s="47" customFormat="1" x14ac:dyDescent="0.2">
      <c r="A232" s="208"/>
      <c r="C232" s="210"/>
      <c r="Z232" s="209"/>
      <c r="AA232" s="207"/>
      <c r="AC232" s="219"/>
      <c r="AD232" s="219"/>
      <c r="AE232" s="219"/>
      <c r="AF232" s="219"/>
      <c r="AG232" s="219"/>
      <c r="AH232" s="219"/>
      <c r="AI232" s="219"/>
      <c r="AJ232" s="219"/>
      <c r="AK232" s="219"/>
      <c r="AL232" s="219"/>
      <c r="AM232" s="219"/>
      <c r="AN232" s="219"/>
      <c r="AO232" s="219"/>
      <c r="AP232" s="219"/>
      <c r="AQ232" s="219"/>
      <c r="AR232" s="219"/>
      <c r="AS232" s="219"/>
      <c r="AT232" s="219"/>
      <c r="AU232" s="219"/>
      <c r="AV232" s="219"/>
      <c r="AW232" s="219"/>
      <c r="AX232" s="219"/>
      <c r="AY232" s="219"/>
      <c r="AZ232" s="219"/>
      <c r="BA232" s="219"/>
      <c r="BB232" s="219"/>
      <c r="BC232" s="219"/>
      <c r="BD232" s="219"/>
      <c r="BE232" s="219"/>
      <c r="BF232" s="219"/>
      <c r="BG232" s="219"/>
      <c r="BH232" s="219"/>
      <c r="BI232" s="219"/>
      <c r="BJ232" s="219"/>
      <c r="BK232" s="219"/>
      <c r="BL232" s="219"/>
      <c r="BM232" s="219"/>
      <c r="BN232" s="219"/>
      <c r="BO232" s="219"/>
      <c r="BP232" s="219"/>
      <c r="BQ232" s="219"/>
      <c r="BR232" s="219"/>
      <c r="BS232" s="219"/>
      <c r="BT232" s="219"/>
      <c r="BU232" s="219"/>
      <c r="BV232" s="219"/>
      <c r="BW232" s="219"/>
    </row>
    <row r="233" spans="1:75" s="47" customFormat="1" x14ac:dyDescent="0.2">
      <c r="A233" s="208"/>
      <c r="C233" s="210"/>
      <c r="Z233" s="209"/>
      <c r="AA233" s="207"/>
      <c r="AC233" s="219"/>
      <c r="AD233" s="219"/>
      <c r="AE233" s="219"/>
      <c r="AF233" s="219"/>
      <c r="AG233" s="219"/>
      <c r="AH233" s="219"/>
      <c r="AI233" s="219"/>
      <c r="AJ233" s="219"/>
      <c r="AK233" s="219"/>
      <c r="AL233" s="219"/>
      <c r="AM233" s="219"/>
      <c r="AN233" s="219"/>
      <c r="AO233" s="219"/>
      <c r="AP233" s="219"/>
      <c r="AQ233" s="219"/>
      <c r="AR233" s="219"/>
      <c r="AS233" s="219"/>
      <c r="AT233" s="219"/>
      <c r="AU233" s="219"/>
      <c r="AV233" s="219"/>
      <c r="AW233" s="219"/>
      <c r="AX233" s="219"/>
      <c r="AY233" s="219"/>
      <c r="AZ233" s="219"/>
      <c r="BA233" s="219"/>
      <c r="BB233" s="219"/>
      <c r="BC233" s="219"/>
      <c r="BD233" s="219"/>
      <c r="BE233" s="219"/>
      <c r="BF233" s="219"/>
      <c r="BG233" s="219"/>
      <c r="BH233" s="219"/>
      <c r="BI233" s="219"/>
      <c r="BJ233" s="219"/>
      <c r="BK233" s="219"/>
      <c r="BL233" s="219"/>
      <c r="BM233" s="219"/>
      <c r="BN233" s="219"/>
      <c r="BO233" s="219"/>
      <c r="BP233" s="219"/>
      <c r="BQ233" s="219"/>
      <c r="BR233" s="219"/>
      <c r="BS233" s="219"/>
      <c r="BT233" s="219"/>
      <c r="BU233" s="219"/>
      <c r="BV233" s="219"/>
      <c r="BW233" s="219"/>
    </row>
    <row r="234" spans="1:75" s="47" customFormat="1" x14ac:dyDescent="0.2">
      <c r="A234" s="208"/>
      <c r="C234" s="210"/>
      <c r="Z234" s="209"/>
      <c r="AA234" s="207"/>
      <c r="AC234" s="219"/>
      <c r="AD234" s="219"/>
      <c r="AE234" s="219"/>
      <c r="AF234" s="219"/>
      <c r="AG234" s="219"/>
      <c r="AH234" s="219"/>
      <c r="AI234" s="219"/>
      <c r="AJ234" s="219"/>
      <c r="AK234" s="219"/>
      <c r="AL234" s="219"/>
      <c r="AM234" s="219"/>
      <c r="AN234" s="219"/>
      <c r="AO234" s="219"/>
      <c r="AP234" s="219"/>
      <c r="AQ234" s="219"/>
      <c r="AR234" s="219"/>
      <c r="AS234" s="219"/>
      <c r="AT234" s="219"/>
      <c r="AU234" s="219"/>
      <c r="AV234" s="219"/>
      <c r="AW234" s="219"/>
      <c r="AX234" s="219"/>
      <c r="AY234" s="219"/>
      <c r="AZ234" s="219"/>
      <c r="BA234" s="219"/>
      <c r="BB234" s="219"/>
      <c r="BC234" s="219"/>
      <c r="BD234" s="219"/>
      <c r="BE234" s="219"/>
      <c r="BF234" s="219"/>
      <c r="BG234" s="219"/>
      <c r="BH234" s="219"/>
      <c r="BI234" s="219"/>
      <c r="BJ234" s="219"/>
      <c r="BK234" s="219"/>
      <c r="BL234" s="219"/>
      <c r="BM234" s="219"/>
      <c r="BN234" s="219"/>
      <c r="BO234" s="219"/>
      <c r="BP234" s="219"/>
      <c r="BQ234" s="219"/>
      <c r="BR234" s="219"/>
      <c r="BS234" s="219"/>
      <c r="BT234" s="219"/>
      <c r="BU234" s="219"/>
      <c r="BV234" s="219"/>
      <c r="BW234" s="219"/>
    </row>
    <row r="235" spans="1:75" s="47" customFormat="1" x14ac:dyDescent="0.2">
      <c r="A235" s="208"/>
      <c r="C235" s="210"/>
      <c r="Z235" s="209"/>
      <c r="AA235" s="207"/>
      <c r="AC235" s="219"/>
      <c r="AD235" s="219"/>
      <c r="AE235" s="219"/>
      <c r="AF235" s="219"/>
      <c r="AG235" s="219"/>
      <c r="AH235" s="219"/>
      <c r="AI235" s="219"/>
      <c r="AJ235" s="219"/>
      <c r="AK235" s="219"/>
      <c r="AL235" s="219"/>
      <c r="AM235" s="219"/>
      <c r="AN235" s="219"/>
      <c r="AO235" s="219"/>
      <c r="AP235" s="219"/>
      <c r="AQ235" s="219"/>
      <c r="AR235" s="219"/>
      <c r="AS235" s="219"/>
      <c r="AT235" s="219"/>
      <c r="AU235" s="219"/>
      <c r="AV235" s="219"/>
      <c r="AW235" s="219"/>
      <c r="AX235" s="219"/>
      <c r="AY235" s="219"/>
      <c r="AZ235" s="219"/>
      <c r="BA235" s="219"/>
      <c r="BB235" s="219"/>
      <c r="BC235" s="219"/>
      <c r="BD235" s="219"/>
      <c r="BE235" s="219"/>
      <c r="BF235" s="219"/>
      <c r="BG235" s="219"/>
      <c r="BH235" s="219"/>
      <c r="BI235" s="219"/>
      <c r="BJ235" s="219"/>
      <c r="BK235" s="219"/>
      <c r="BL235" s="219"/>
      <c r="BM235" s="219"/>
      <c r="BN235" s="219"/>
      <c r="BO235" s="219"/>
      <c r="BP235" s="219"/>
      <c r="BQ235" s="219"/>
      <c r="BR235" s="219"/>
      <c r="BS235" s="219"/>
      <c r="BT235" s="219"/>
      <c r="BU235" s="219"/>
      <c r="BV235" s="219"/>
      <c r="BW235" s="219"/>
    </row>
    <row r="236" spans="1:75" s="47" customFormat="1" x14ac:dyDescent="0.2">
      <c r="A236" s="208"/>
      <c r="C236" s="210"/>
      <c r="Z236" s="209"/>
      <c r="AA236" s="207"/>
      <c r="AC236" s="219"/>
      <c r="AD236" s="219"/>
      <c r="AE236" s="219"/>
      <c r="AF236" s="219"/>
      <c r="AG236" s="219"/>
      <c r="AH236" s="219"/>
      <c r="AI236" s="219"/>
      <c r="AJ236" s="219"/>
      <c r="AK236" s="219"/>
      <c r="AL236" s="219"/>
      <c r="AM236" s="219"/>
      <c r="AN236" s="219"/>
      <c r="AO236" s="219"/>
      <c r="AP236" s="219"/>
      <c r="AQ236" s="219"/>
      <c r="AR236" s="219"/>
      <c r="AS236" s="219"/>
      <c r="AT236" s="219"/>
      <c r="AU236" s="219"/>
      <c r="AV236" s="219"/>
      <c r="AW236" s="219"/>
      <c r="AX236" s="219"/>
      <c r="AY236" s="219"/>
      <c r="AZ236" s="219"/>
      <c r="BA236" s="219"/>
      <c r="BB236" s="219"/>
      <c r="BC236" s="219"/>
      <c r="BD236" s="219"/>
      <c r="BE236" s="219"/>
      <c r="BF236" s="219"/>
      <c r="BG236" s="219"/>
      <c r="BH236" s="219"/>
      <c r="BI236" s="219"/>
      <c r="BJ236" s="219"/>
      <c r="BK236" s="219"/>
      <c r="BL236" s="219"/>
      <c r="BM236" s="219"/>
      <c r="BN236" s="219"/>
      <c r="BO236" s="219"/>
      <c r="BP236" s="219"/>
      <c r="BQ236" s="219"/>
      <c r="BR236" s="219"/>
      <c r="BS236" s="219"/>
      <c r="BT236" s="219"/>
      <c r="BU236" s="219"/>
      <c r="BV236" s="219"/>
      <c r="BW236" s="219"/>
    </row>
    <row r="237" spans="1:75" s="47" customFormat="1" x14ac:dyDescent="0.2">
      <c r="A237" s="208"/>
      <c r="C237" s="210"/>
      <c r="Z237" s="209"/>
      <c r="AA237" s="207"/>
      <c r="AC237" s="219"/>
      <c r="AD237" s="219"/>
      <c r="AE237" s="219"/>
      <c r="AF237" s="219"/>
      <c r="AG237" s="219"/>
      <c r="AH237" s="219"/>
      <c r="AI237" s="219"/>
      <c r="AJ237" s="219"/>
      <c r="AK237" s="219"/>
      <c r="AL237" s="219"/>
      <c r="AM237" s="219"/>
      <c r="AN237" s="219"/>
      <c r="AO237" s="219"/>
      <c r="AP237" s="219"/>
      <c r="AQ237" s="219"/>
      <c r="AR237" s="219"/>
      <c r="AS237" s="219"/>
      <c r="AT237" s="219"/>
      <c r="AU237" s="219"/>
      <c r="AV237" s="219"/>
      <c r="AW237" s="219"/>
      <c r="AX237" s="219"/>
      <c r="AY237" s="219"/>
      <c r="AZ237" s="219"/>
      <c r="BA237" s="219"/>
      <c r="BB237" s="219"/>
      <c r="BC237" s="219"/>
      <c r="BD237" s="219"/>
      <c r="BE237" s="219"/>
      <c r="BF237" s="219"/>
      <c r="BG237" s="219"/>
      <c r="BH237" s="219"/>
      <c r="BI237" s="219"/>
      <c r="BJ237" s="219"/>
      <c r="BK237" s="219"/>
      <c r="BL237" s="219"/>
      <c r="BM237" s="219"/>
      <c r="BN237" s="219"/>
      <c r="BO237" s="219"/>
      <c r="BP237" s="219"/>
      <c r="BQ237" s="219"/>
      <c r="BR237" s="219"/>
      <c r="BS237" s="219"/>
      <c r="BT237" s="219"/>
      <c r="BU237" s="219"/>
      <c r="BV237" s="219"/>
      <c r="BW237" s="219"/>
    </row>
    <row r="238" spans="1:75" s="47" customFormat="1" x14ac:dyDescent="0.2">
      <c r="A238" s="208"/>
      <c r="C238" s="210"/>
      <c r="Z238" s="209"/>
      <c r="AA238" s="207"/>
      <c r="AC238" s="219"/>
      <c r="AD238" s="219"/>
      <c r="AE238" s="219"/>
      <c r="AF238" s="219"/>
      <c r="AG238" s="219"/>
      <c r="AH238" s="219"/>
      <c r="AI238" s="219"/>
      <c r="AJ238" s="219"/>
      <c r="AK238" s="219"/>
      <c r="AL238" s="219"/>
      <c r="AM238" s="219"/>
      <c r="AN238" s="219"/>
      <c r="AO238" s="219"/>
      <c r="AP238" s="219"/>
      <c r="AQ238" s="219"/>
      <c r="AR238" s="219"/>
      <c r="AS238" s="219"/>
      <c r="AT238" s="219"/>
      <c r="AU238" s="219"/>
      <c r="AV238" s="219"/>
      <c r="AW238" s="219"/>
      <c r="AX238" s="219"/>
      <c r="AY238" s="219"/>
      <c r="AZ238" s="219"/>
      <c r="BA238" s="219"/>
      <c r="BB238" s="219"/>
      <c r="BC238" s="219"/>
      <c r="BD238" s="219"/>
      <c r="BE238" s="219"/>
      <c r="BF238" s="219"/>
      <c r="BG238" s="219"/>
      <c r="BH238" s="219"/>
      <c r="BI238" s="219"/>
      <c r="BJ238" s="219"/>
      <c r="BK238" s="219"/>
      <c r="BL238" s="219"/>
      <c r="BM238" s="219"/>
      <c r="BN238" s="219"/>
      <c r="BO238" s="219"/>
      <c r="BP238" s="219"/>
      <c r="BQ238" s="219"/>
      <c r="BR238" s="219"/>
      <c r="BS238" s="219"/>
      <c r="BT238" s="219"/>
      <c r="BU238" s="219"/>
      <c r="BV238" s="219"/>
      <c r="BW238" s="219"/>
    </row>
    <row r="239" spans="1:75" s="47" customFormat="1" x14ac:dyDescent="0.2">
      <c r="A239" s="208"/>
      <c r="C239" s="210"/>
      <c r="Z239" s="209"/>
      <c r="AA239" s="207"/>
      <c r="AC239" s="219"/>
      <c r="AD239" s="219"/>
      <c r="AE239" s="219"/>
      <c r="AF239" s="219"/>
      <c r="AG239" s="219"/>
      <c r="AH239" s="219"/>
      <c r="AI239" s="219"/>
      <c r="AJ239" s="219"/>
      <c r="AK239" s="219"/>
      <c r="AL239" s="219"/>
      <c r="AM239" s="219"/>
      <c r="AN239" s="219"/>
      <c r="AO239" s="219"/>
      <c r="AP239" s="219"/>
      <c r="AQ239" s="219"/>
      <c r="AR239" s="219"/>
      <c r="AS239" s="219"/>
      <c r="AT239" s="219"/>
      <c r="AU239" s="219"/>
      <c r="AV239" s="219"/>
      <c r="AW239" s="219"/>
      <c r="AX239" s="219"/>
      <c r="AY239" s="219"/>
      <c r="AZ239" s="219"/>
      <c r="BA239" s="219"/>
      <c r="BB239" s="219"/>
      <c r="BC239" s="219"/>
      <c r="BD239" s="219"/>
      <c r="BE239" s="219"/>
      <c r="BF239" s="219"/>
      <c r="BG239" s="219"/>
      <c r="BH239" s="219"/>
      <c r="BI239" s="219"/>
      <c r="BJ239" s="219"/>
      <c r="BK239" s="219"/>
      <c r="BL239" s="219"/>
      <c r="BM239" s="219"/>
      <c r="BN239" s="219"/>
      <c r="BO239" s="219"/>
      <c r="BP239" s="219"/>
      <c r="BQ239" s="219"/>
      <c r="BR239" s="219"/>
      <c r="BS239" s="219"/>
      <c r="BT239" s="219"/>
      <c r="BU239" s="219"/>
      <c r="BV239" s="219"/>
      <c r="BW239" s="219"/>
    </row>
    <row r="240" spans="1:75" s="47" customFormat="1" x14ac:dyDescent="0.2">
      <c r="A240" s="208"/>
      <c r="C240" s="210"/>
      <c r="Z240" s="209"/>
      <c r="AA240" s="207"/>
      <c r="AC240" s="219"/>
      <c r="AD240" s="219"/>
      <c r="AE240" s="219"/>
      <c r="AF240" s="219"/>
      <c r="AG240" s="219"/>
      <c r="AH240" s="219"/>
      <c r="AI240" s="219"/>
      <c r="AJ240" s="219"/>
      <c r="AK240" s="219"/>
      <c r="AL240" s="219"/>
      <c r="AM240" s="219"/>
      <c r="AN240" s="219"/>
      <c r="AO240" s="219"/>
      <c r="AP240" s="219"/>
      <c r="AQ240" s="219"/>
      <c r="AR240" s="219"/>
      <c r="AS240" s="219"/>
      <c r="AT240" s="219"/>
      <c r="AU240" s="219"/>
      <c r="AV240" s="219"/>
      <c r="AW240" s="219"/>
      <c r="AX240" s="219"/>
      <c r="AY240" s="219"/>
      <c r="AZ240" s="219"/>
      <c r="BA240" s="219"/>
      <c r="BB240" s="219"/>
      <c r="BC240" s="219"/>
      <c r="BD240" s="219"/>
      <c r="BE240" s="219"/>
      <c r="BF240" s="219"/>
      <c r="BG240" s="219"/>
      <c r="BH240" s="219"/>
      <c r="BI240" s="219"/>
      <c r="BJ240" s="219"/>
      <c r="BK240" s="219"/>
      <c r="BL240" s="219"/>
      <c r="BM240" s="219"/>
      <c r="BN240" s="219"/>
      <c r="BO240" s="219"/>
      <c r="BP240" s="219"/>
      <c r="BQ240" s="219"/>
      <c r="BR240" s="219"/>
      <c r="BS240" s="219"/>
      <c r="BT240" s="219"/>
      <c r="BU240" s="219"/>
      <c r="BV240" s="219"/>
      <c r="BW240" s="219"/>
    </row>
    <row r="241" spans="1:75" s="47" customFormat="1" x14ac:dyDescent="0.2">
      <c r="A241" s="208"/>
      <c r="C241" s="210"/>
      <c r="Z241" s="209"/>
      <c r="AA241" s="207"/>
      <c r="AC241" s="219"/>
      <c r="AD241" s="219"/>
      <c r="AE241" s="219"/>
      <c r="AF241" s="219"/>
      <c r="AG241" s="219"/>
      <c r="AH241" s="219"/>
      <c r="AI241" s="219"/>
      <c r="AJ241" s="219"/>
      <c r="AK241" s="219"/>
      <c r="AL241" s="219"/>
      <c r="AM241" s="219"/>
      <c r="AN241" s="219"/>
      <c r="AO241" s="219"/>
      <c r="AP241" s="219"/>
      <c r="AQ241" s="219"/>
      <c r="AR241" s="219"/>
      <c r="AS241" s="219"/>
      <c r="AT241" s="219"/>
      <c r="AU241" s="219"/>
      <c r="AV241" s="219"/>
      <c r="AW241" s="219"/>
      <c r="AX241" s="219"/>
      <c r="AY241" s="219"/>
      <c r="AZ241" s="219"/>
      <c r="BA241" s="219"/>
      <c r="BB241" s="219"/>
      <c r="BC241" s="219"/>
      <c r="BD241" s="219"/>
      <c r="BE241" s="219"/>
      <c r="BF241" s="219"/>
      <c r="BG241" s="219"/>
      <c r="BH241" s="219"/>
      <c r="BI241" s="219"/>
      <c r="BJ241" s="219"/>
      <c r="BK241" s="219"/>
      <c r="BL241" s="219"/>
      <c r="BM241" s="219"/>
      <c r="BN241" s="219"/>
      <c r="BO241" s="219"/>
      <c r="BP241" s="219"/>
      <c r="BQ241" s="219"/>
      <c r="BR241" s="219"/>
      <c r="BS241" s="219"/>
      <c r="BT241" s="219"/>
      <c r="BU241" s="219"/>
      <c r="BV241" s="219"/>
      <c r="BW241" s="219"/>
    </row>
    <row r="242" spans="1:75" s="47" customFormat="1" x14ac:dyDescent="0.2">
      <c r="A242" s="208"/>
      <c r="C242" s="210"/>
      <c r="Z242" s="209"/>
      <c r="AA242" s="207"/>
      <c r="AC242" s="219"/>
      <c r="AD242" s="219"/>
      <c r="AE242" s="219"/>
      <c r="AF242" s="219"/>
      <c r="AG242" s="219"/>
      <c r="AH242" s="219"/>
      <c r="AI242" s="219"/>
      <c r="AJ242" s="219"/>
      <c r="AK242" s="219"/>
      <c r="AL242" s="219"/>
      <c r="AM242" s="219"/>
      <c r="AN242" s="219"/>
      <c r="AO242" s="219"/>
      <c r="AP242" s="219"/>
      <c r="AQ242" s="219"/>
      <c r="AR242" s="219"/>
      <c r="AS242" s="219"/>
      <c r="AT242" s="219"/>
      <c r="AU242" s="219"/>
      <c r="AV242" s="219"/>
      <c r="AW242" s="219"/>
      <c r="AX242" s="219"/>
      <c r="AY242" s="219"/>
      <c r="AZ242" s="219"/>
      <c r="BA242" s="219"/>
      <c r="BB242" s="219"/>
      <c r="BC242" s="219"/>
      <c r="BD242" s="219"/>
      <c r="BE242" s="219"/>
      <c r="BF242" s="219"/>
      <c r="BG242" s="219"/>
      <c r="BH242" s="219"/>
      <c r="BI242" s="219"/>
      <c r="BJ242" s="219"/>
      <c r="BK242" s="219"/>
      <c r="BL242" s="219"/>
      <c r="BM242" s="219"/>
      <c r="BN242" s="219"/>
      <c r="BO242" s="219"/>
      <c r="BP242" s="219"/>
      <c r="BQ242" s="219"/>
      <c r="BR242" s="219"/>
      <c r="BS242" s="219"/>
      <c r="BT242" s="219"/>
      <c r="BU242" s="219"/>
      <c r="BV242" s="219"/>
      <c r="BW242" s="219"/>
    </row>
    <row r="243" spans="1:75" s="47" customFormat="1" x14ac:dyDescent="0.2">
      <c r="A243" s="208"/>
      <c r="C243" s="210"/>
      <c r="Z243" s="209"/>
      <c r="AA243" s="207"/>
      <c r="AC243" s="219"/>
      <c r="AD243" s="219"/>
      <c r="AE243" s="219"/>
      <c r="AF243" s="219"/>
      <c r="AG243" s="219"/>
      <c r="AH243" s="219"/>
      <c r="AI243" s="219"/>
      <c r="AJ243" s="219"/>
      <c r="AK243" s="219"/>
      <c r="AL243" s="219"/>
      <c r="AM243" s="219"/>
      <c r="AN243" s="219"/>
      <c r="AO243" s="219"/>
      <c r="AP243" s="219"/>
      <c r="AQ243" s="219"/>
      <c r="AR243" s="219"/>
      <c r="AS243" s="219"/>
      <c r="AT243" s="219"/>
      <c r="AU243" s="219"/>
      <c r="AV243" s="219"/>
      <c r="AW243" s="219"/>
      <c r="AX243" s="219"/>
      <c r="AY243" s="219"/>
      <c r="AZ243" s="219"/>
      <c r="BA243" s="219"/>
      <c r="BB243" s="219"/>
      <c r="BC243" s="219"/>
      <c r="BD243" s="219"/>
      <c r="BE243" s="219"/>
      <c r="BF243" s="219"/>
      <c r="BG243" s="219"/>
      <c r="BH243" s="219"/>
      <c r="BI243" s="219"/>
      <c r="BJ243" s="219"/>
      <c r="BK243" s="219"/>
      <c r="BL243" s="219"/>
      <c r="BM243" s="219"/>
      <c r="BN243" s="219"/>
      <c r="BO243" s="219"/>
      <c r="BP243" s="219"/>
      <c r="BQ243" s="219"/>
      <c r="BR243" s="219"/>
      <c r="BS243" s="219"/>
      <c r="BT243" s="219"/>
      <c r="BU243" s="219"/>
      <c r="BV243" s="219"/>
      <c r="BW243" s="219"/>
    </row>
    <row r="244" spans="1:75" s="47" customFormat="1" x14ac:dyDescent="0.2">
      <c r="A244" s="208"/>
      <c r="C244" s="210"/>
      <c r="Z244" s="209"/>
      <c r="AA244" s="207"/>
      <c r="AC244" s="219"/>
      <c r="AD244" s="219"/>
      <c r="AE244" s="219"/>
      <c r="AF244" s="219"/>
      <c r="AG244" s="219"/>
      <c r="AH244" s="219"/>
      <c r="AI244" s="219"/>
      <c r="AJ244" s="219"/>
      <c r="AK244" s="219"/>
      <c r="AL244" s="219"/>
      <c r="AM244" s="219"/>
      <c r="AN244" s="219"/>
      <c r="AO244" s="219"/>
      <c r="AP244" s="219"/>
      <c r="AQ244" s="219"/>
      <c r="AR244" s="219"/>
      <c r="AS244" s="219"/>
      <c r="AT244" s="219"/>
      <c r="AU244" s="219"/>
      <c r="AV244" s="219"/>
      <c r="AW244" s="219"/>
      <c r="AX244" s="219"/>
      <c r="AY244" s="219"/>
      <c r="AZ244" s="219"/>
      <c r="BA244" s="219"/>
      <c r="BB244" s="219"/>
      <c r="BC244" s="219"/>
      <c r="BD244" s="219"/>
      <c r="BE244" s="219"/>
      <c r="BF244" s="219"/>
      <c r="BG244" s="219"/>
      <c r="BH244" s="219"/>
      <c r="BI244" s="219"/>
      <c r="BJ244" s="219"/>
      <c r="BK244" s="219"/>
      <c r="BL244" s="219"/>
      <c r="BM244" s="219"/>
      <c r="BN244" s="219"/>
      <c r="BO244" s="219"/>
      <c r="BP244" s="219"/>
      <c r="BQ244" s="219"/>
      <c r="BR244" s="219"/>
      <c r="BS244" s="219"/>
      <c r="BT244" s="219"/>
      <c r="BU244" s="219"/>
      <c r="BV244" s="219"/>
      <c r="BW244" s="219"/>
    </row>
    <row r="245" spans="1:75" s="47" customFormat="1" x14ac:dyDescent="0.2">
      <c r="A245" s="208"/>
      <c r="C245" s="210"/>
      <c r="Z245" s="209"/>
      <c r="AA245" s="207"/>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T245" s="219"/>
      <c r="BU245" s="219"/>
      <c r="BV245" s="219"/>
      <c r="BW245" s="219"/>
    </row>
    <row r="246" spans="1:75" s="47" customFormat="1" x14ac:dyDescent="0.2">
      <c r="A246" s="208"/>
      <c r="C246" s="210"/>
      <c r="Z246" s="209"/>
      <c r="AA246" s="207"/>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T246" s="219"/>
      <c r="BU246" s="219"/>
      <c r="BV246" s="219"/>
      <c r="BW246" s="219"/>
    </row>
    <row r="247" spans="1:75" s="47" customFormat="1" x14ac:dyDescent="0.2">
      <c r="A247" s="208"/>
      <c r="C247" s="210"/>
      <c r="Z247" s="209"/>
      <c r="AA247" s="207"/>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T247" s="219"/>
      <c r="BU247" s="219"/>
      <c r="BV247" s="219"/>
      <c r="BW247" s="219"/>
    </row>
    <row r="248" spans="1:75" s="47" customFormat="1" x14ac:dyDescent="0.2">
      <c r="A248" s="208"/>
      <c r="C248" s="210"/>
      <c r="Z248" s="209"/>
      <c r="AA248" s="207"/>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T248" s="219"/>
      <c r="BU248" s="219"/>
      <c r="BV248" s="219"/>
      <c r="BW248" s="219"/>
    </row>
    <row r="249" spans="1:75" s="47" customFormat="1" x14ac:dyDescent="0.2">
      <c r="A249" s="208"/>
      <c r="C249" s="210"/>
      <c r="Z249" s="209"/>
      <c r="AA249" s="207"/>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T249" s="219"/>
      <c r="BU249" s="219"/>
      <c r="BV249" s="219"/>
      <c r="BW249" s="219"/>
    </row>
    <row r="250" spans="1:75" s="47" customFormat="1" x14ac:dyDescent="0.2">
      <c r="A250" s="208"/>
      <c r="C250" s="210"/>
      <c r="Z250" s="209"/>
      <c r="AA250" s="207"/>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T250" s="219"/>
      <c r="BU250" s="219"/>
      <c r="BV250" s="219"/>
      <c r="BW250" s="219"/>
    </row>
    <row r="251" spans="1:75" s="47" customFormat="1" x14ac:dyDescent="0.2">
      <c r="A251" s="208"/>
      <c r="C251" s="210"/>
      <c r="Z251" s="209"/>
      <c r="AA251" s="207"/>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T251" s="219"/>
      <c r="BU251" s="219"/>
      <c r="BV251" s="219"/>
      <c r="BW251" s="219"/>
    </row>
    <row r="252" spans="1:75" s="47" customFormat="1" x14ac:dyDescent="0.2">
      <c r="A252" s="208"/>
      <c r="C252" s="210"/>
      <c r="Z252" s="209"/>
      <c r="AA252" s="207"/>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T252" s="219"/>
      <c r="BU252" s="219"/>
      <c r="BV252" s="219"/>
      <c r="BW252" s="219"/>
    </row>
    <row r="253" spans="1:75" s="47" customFormat="1" x14ac:dyDescent="0.2">
      <c r="A253" s="208"/>
      <c r="C253" s="210"/>
      <c r="Z253" s="209"/>
      <c r="AA253" s="207"/>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T253" s="219"/>
      <c r="BU253" s="219"/>
      <c r="BV253" s="219"/>
      <c r="BW253" s="219"/>
    </row>
    <row r="254" spans="1:75" s="47" customFormat="1" x14ac:dyDescent="0.2">
      <c r="A254" s="208"/>
      <c r="C254" s="210"/>
      <c r="Z254" s="209"/>
      <c r="AA254" s="207"/>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T254" s="219"/>
      <c r="BU254" s="219"/>
      <c r="BV254" s="219"/>
      <c r="BW254" s="219"/>
    </row>
    <row r="255" spans="1:75" s="47" customFormat="1" x14ac:dyDescent="0.2">
      <c r="A255" s="208"/>
      <c r="C255" s="210"/>
      <c r="Z255" s="209"/>
      <c r="AA255" s="207"/>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T255" s="219"/>
      <c r="BU255" s="219"/>
      <c r="BV255" s="219"/>
      <c r="BW255" s="219"/>
    </row>
    <row r="256" spans="1:75" s="47" customFormat="1" x14ac:dyDescent="0.2">
      <c r="A256" s="208"/>
      <c r="C256" s="210"/>
      <c r="Z256" s="209"/>
      <c r="AA256" s="207"/>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T256" s="219"/>
      <c r="BU256" s="219"/>
      <c r="BV256" s="219"/>
      <c r="BW256" s="219"/>
    </row>
    <row r="257" spans="1:75" s="47" customFormat="1" x14ac:dyDescent="0.2">
      <c r="A257" s="208"/>
      <c r="C257" s="210"/>
      <c r="Z257" s="209"/>
      <c r="AA257" s="207"/>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T257" s="219"/>
      <c r="BU257" s="219"/>
      <c r="BV257" s="219"/>
      <c r="BW257" s="219"/>
    </row>
    <row r="258" spans="1:75" s="47" customFormat="1" x14ac:dyDescent="0.2">
      <c r="A258" s="208"/>
      <c r="C258" s="210"/>
      <c r="Z258" s="209"/>
      <c r="AA258" s="207"/>
      <c r="AC258" s="219"/>
      <c r="AD258" s="219"/>
      <c r="AE258" s="219"/>
      <c r="AF258" s="219"/>
      <c r="AG258" s="219"/>
      <c r="AH258" s="219"/>
      <c r="AI258" s="219"/>
      <c r="AJ258" s="219"/>
      <c r="AK258" s="219"/>
      <c r="AL258" s="219"/>
      <c r="AM258" s="219"/>
      <c r="AN258" s="219"/>
      <c r="AO258" s="219"/>
      <c r="AP258" s="219"/>
      <c r="AQ258" s="219"/>
      <c r="AR258" s="219"/>
      <c r="AS258" s="219"/>
      <c r="AT258" s="219"/>
      <c r="AU258" s="219"/>
      <c r="AV258" s="219"/>
      <c r="AW258" s="219"/>
      <c r="AX258" s="219"/>
      <c r="AY258" s="219"/>
      <c r="AZ258" s="219"/>
      <c r="BA258" s="219"/>
      <c r="BB258" s="219"/>
      <c r="BC258" s="219"/>
      <c r="BD258" s="219"/>
      <c r="BE258" s="219"/>
      <c r="BF258" s="219"/>
      <c r="BG258" s="219"/>
      <c r="BH258" s="219"/>
      <c r="BI258" s="219"/>
      <c r="BJ258" s="219"/>
      <c r="BK258" s="219"/>
      <c r="BL258" s="219"/>
      <c r="BM258" s="219"/>
      <c r="BN258" s="219"/>
      <c r="BO258" s="219"/>
      <c r="BP258" s="219"/>
      <c r="BQ258" s="219"/>
      <c r="BR258" s="219"/>
      <c r="BS258" s="219"/>
      <c r="BT258" s="219"/>
      <c r="BU258" s="219"/>
      <c r="BV258" s="219"/>
      <c r="BW258" s="219"/>
    </row>
    <row r="259" spans="1:75" s="47" customFormat="1" x14ac:dyDescent="0.2">
      <c r="A259" s="208"/>
      <c r="C259" s="210"/>
      <c r="Z259" s="209"/>
      <c r="AA259" s="207"/>
      <c r="AC259" s="219"/>
      <c r="AD259" s="219"/>
      <c r="AE259" s="219"/>
      <c r="AF259" s="219"/>
      <c r="AG259" s="219"/>
      <c r="AH259" s="219"/>
      <c r="AI259" s="219"/>
      <c r="AJ259" s="219"/>
      <c r="AK259" s="219"/>
      <c r="AL259" s="219"/>
      <c r="AM259" s="219"/>
      <c r="AN259" s="219"/>
      <c r="AO259" s="219"/>
      <c r="AP259" s="219"/>
      <c r="AQ259" s="219"/>
      <c r="AR259" s="219"/>
      <c r="AS259" s="219"/>
      <c r="AT259" s="219"/>
      <c r="AU259" s="219"/>
      <c r="AV259" s="219"/>
      <c r="AW259" s="219"/>
      <c r="AX259" s="219"/>
      <c r="AY259" s="219"/>
      <c r="AZ259" s="219"/>
      <c r="BA259" s="219"/>
      <c r="BB259" s="219"/>
      <c r="BC259" s="219"/>
      <c r="BD259" s="219"/>
      <c r="BE259" s="219"/>
      <c r="BF259" s="219"/>
      <c r="BG259" s="219"/>
      <c r="BH259" s="219"/>
      <c r="BI259" s="219"/>
      <c r="BJ259" s="219"/>
      <c r="BK259" s="219"/>
      <c r="BL259" s="219"/>
      <c r="BM259" s="219"/>
      <c r="BN259" s="219"/>
      <c r="BO259" s="219"/>
      <c r="BP259" s="219"/>
      <c r="BQ259" s="219"/>
      <c r="BR259" s="219"/>
      <c r="BS259" s="219"/>
      <c r="BT259" s="219"/>
      <c r="BU259" s="219"/>
      <c r="BV259" s="219"/>
      <c r="BW259" s="219"/>
    </row>
    <row r="260" spans="1:75" s="47" customFormat="1" x14ac:dyDescent="0.2">
      <c r="A260" s="208"/>
      <c r="C260" s="210"/>
      <c r="Z260" s="209"/>
      <c r="AA260" s="207"/>
      <c r="AC260" s="219"/>
      <c r="AD260" s="219"/>
      <c r="AE260" s="219"/>
      <c r="AF260" s="219"/>
      <c r="AG260" s="219"/>
      <c r="AH260" s="219"/>
      <c r="AI260" s="219"/>
      <c r="AJ260" s="219"/>
      <c r="AK260" s="219"/>
      <c r="AL260" s="219"/>
      <c r="AM260" s="219"/>
      <c r="AN260" s="219"/>
      <c r="AO260" s="219"/>
      <c r="AP260" s="219"/>
      <c r="AQ260" s="219"/>
      <c r="AR260" s="219"/>
      <c r="AS260" s="219"/>
      <c r="AT260" s="219"/>
      <c r="AU260" s="219"/>
      <c r="AV260" s="219"/>
      <c r="AW260" s="219"/>
      <c r="AX260" s="219"/>
      <c r="AY260" s="219"/>
      <c r="AZ260" s="219"/>
      <c r="BA260" s="219"/>
      <c r="BB260" s="219"/>
      <c r="BC260" s="219"/>
      <c r="BD260" s="219"/>
      <c r="BE260" s="219"/>
      <c r="BF260" s="219"/>
      <c r="BG260" s="219"/>
      <c r="BH260" s="219"/>
      <c r="BI260" s="219"/>
      <c r="BJ260" s="219"/>
      <c r="BK260" s="219"/>
      <c r="BL260" s="219"/>
      <c r="BM260" s="219"/>
      <c r="BN260" s="219"/>
      <c r="BO260" s="219"/>
      <c r="BP260" s="219"/>
      <c r="BQ260" s="219"/>
      <c r="BR260" s="219"/>
      <c r="BS260" s="219"/>
      <c r="BT260" s="219"/>
      <c r="BU260" s="219"/>
      <c r="BV260" s="219"/>
      <c r="BW260" s="219"/>
    </row>
    <row r="261" spans="1:75" s="47" customFormat="1" x14ac:dyDescent="0.2">
      <c r="A261" s="208"/>
      <c r="C261" s="210"/>
      <c r="Z261" s="209"/>
      <c r="AA261" s="207"/>
      <c r="AC261" s="219"/>
      <c r="AD261" s="219"/>
      <c r="AE261" s="219"/>
      <c r="AF261" s="219"/>
      <c r="AG261" s="219"/>
      <c r="AH261" s="219"/>
      <c r="AI261" s="219"/>
      <c r="AJ261" s="219"/>
      <c r="AK261" s="219"/>
      <c r="AL261" s="219"/>
      <c r="AM261" s="219"/>
      <c r="AN261" s="219"/>
      <c r="AO261" s="219"/>
      <c r="AP261" s="219"/>
      <c r="AQ261" s="219"/>
      <c r="AR261" s="219"/>
      <c r="AS261" s="219"/>
      <c r="AT261" s="219"/>
      <c r="AU261" s="219"/>
      <c r="AV261" s="219"/>
      <c r="AW261" s="219"/>
      <c r="AX261" s="219"/>
      <c r="AY261" s="219"/>
      <c r="AZ261" s="219"/>
      <c r="BA261" s="219"/>
      <c r="BB261" s="219"/>
      <c r="BC261" s="219"/>
      <c r="BD261" s="219"/>
      <c r="BE261" s="219"/>
      <c r="BF261" s="219"/>
      <c r="BG261" s="219"/>
      <c r="BH261" s="219"/>
      <c r="BI261" s="219"/>
      <c r="BJ261" s="219"/>
      <c r="BK261" s="219"/>
      <c r="BL261" s="219"/>
      <c r="BM261" s="219"/>
      <c r="BN261" s="219"/>
      <c r="BO261" s="219"/>
      <c r="BP261" s="219"/>
      <c r="BQ261" s="219"/>
      <c r="BR261" s="219"/>
      <c r="BS261" s="219"/>
      <c r="BT261" s="219"/>
      <c r="BU261" s="219"/>
      <c r="BV261" s="219"/>
      <c r="BW261" s="219"/>
    </row>
    <row r="262" spans="1:75" s="47" customFormat="1" x14ac:dyDescent="0.2">
      <c r="A262" s="208"/>
      <c r="C262" s="210"/>
      <c r="Z262" s="209"/>
      <c r="AA262" s="207"/>
      <c r="AC262" s="219"/>
      <c r="AD262" s="219"/>
      <c r="AE262" s="219"/>
      <c r="AF262" s="219"/>
      <c r="AG262" s="219"/>
      <c r="AH262" s="219"/>
      <c r="AI262" s="219"/>
      <c r="AJ262" s="219"/>
      <c r="AK262" s="219"/>
      <c r="AL262" s="219"/>
      <c r="AM262" s="219"/>
      <c r="AN262" s="219"/>
      <c r="AO262" s="219"/>
      <c r="AP262" s="219"/>
      <c r="AQ262" s="219"/>
      <c r="AR262" s="219"/>
      <c r="AS262" s="219"/>
      <c r="AT262" s="219"/>
      <c r="AU262" s="219"/>
      <c r="AV262" s="219"/>
      <c r="AW262" s="219"/>
      <c r="AX262" s="219"/>
      <c r="AY262" s="219"/>
      <c r="AZ262" s="219"/>
      <c r="BA262" s="219"/>
      <c r="BB262" s="219"/>
      <c r="BC262" s="219"/>
      <c r="BD262" s="219"/>
      <c r="BE262" s="219"/>
      <c r="BF262" s="219"/>
      <c r="BG262" s="219"/>
      <c r="BH262" s="219"/>
      <c r="BI262" s="219"/>
      <c r="BJ262" s="219"/>
      <c r="BK262" s="219"/>
      <c r="BL262" s="219"/>
      <c r="BM262" s="219"/>
      <c r="BN262" s="219"/>
      <c r="BO262" s="219"/>
      <c r="BP262" s="219"/>
      <c r="BQ262" s="219"/>
      <c r="BR262" s="219"/>
      <c r="BS262" s="219"/>
      <c r="BT262" s="219"/>
      <c r="BU262" s="219"/>
      <c r="BV262" s="219"/>
      <c r="BW262" s="219"/>
    </row>
    <row r="263" spans="1:75" s="47" customFormat="1" x14ac:dyDescent="0.2">
      <c r="A263" s="208"/>
      <c r="C263" s="210"/>
      <c r="Z263" s="209"/>
      <c r="AA263" s="207"/>
      <c r="AC263" s="219"/>
      <c r="AD263" s="219"/>
      <c r="AE263" s="219"/>
      <c r="AF263" s="219"/>
      <c r="AG263" s="219"/>
      <c r="AH263" s="219"/>
      <c r="AI263" s="219"/>
      <c r="AJ263" s="219"/>
      <c r="AK263" s="219"/>
      <c r="AL263" s="219"/>
      <c r="AM263" s="219"/>
      <c r="AN263" s="219"/>
      <c r="AO263" s="219"/>
      <c r="AP263" s="219"/>
      <c r="AQ263" s="219"/>
      <c r="AR263" s="219"/>
      <c r="AS263" s="219"/>
      <c r="AT263" s="219"/>
      <c r="AU263" s="219"/>
      <c r="AV263" s="219"/>
      <c r="AW263" s="219"/>
      <c r="AX263" s="219"/>
      <c r="AY263" s="219"/>
      <c r="AZ263" s="219"/>
      <c r="BA263" s="219"/>
      <c r="BB263" s="219"/>
      <c r="BC263" s="219"/>
      <c r="BD263" s="219"/>
      <c r="BE263" s="219"/>
      <c r="BF263" s="219"/>
      <c r="BG263" s="219"/>
      <c r="BH263" s="219"/>
      <c r="BI263" s="219"/>
      <c r="BJ263" s="219"/>
      <c r="BK263" s="219"/>
      <c r="BL263" s="219"/>
      <c r="BM263" s="219"/>
      <c r="BN263" s="219"/>
      <c r="BO263" s="219"/>
      <c r="BP263" s="219"/>
      <c r="BQ263" s="219"/>
      <c r="BR263" s="219"/>
      <c r="BS263" s="219"/>
      <c r="BT263" s="219"/>
      <c r="BU263" s="219"/>
      <c r="BV263" s="219"/>
      <c r="BW263" s="219"/>
    </row>
    <row r="264" spans="1:75" s="47" customFormat="1" x14ac:dyDescent="0.2">
      <c r="A264" s="208"/>
      <c r="C264" s="210"/>
      <c r="Z264" s="209"/>
      <c r="AA264" s="207"/>
      <c r="AC264" s="219"/>
      <c r="AD264" s="219"/>
      <c r="AE264" s="219"/>
      <c r="AF264" s="219"/>
      <c r="AG264" s="219"/>
      <c r="AH264" s="219"/>
      <c r="AI264" s="219"/>
      <c r="AJ264" s="219"/>
      <c r="AK264" s="219"/>
      <c r="AL264" s="219"/>
      <c r="AM264" s="219"/>
      <c r="AN264" s="219"/>
      <c r="AO264" s="219"/>
      <c r="AP264" s="219"/>
      <c r="AQ264" s="219"/>
      <c r="AR264" s="219"/>
      <c r="AS264" s="219"/>
      <c r="AT264" s="219"/>
      <c r="AU264" s="219"/>
      <c r="AV264" s="219"/>
      <c r="AW264" s="219"/>
      <c r="AX264" s="219"/>
      <c r="AY264" s="219"/>
      <c r="AZ264" s="219"/>
      <c r="BA264" s="219"/>
      <c r="BB264" s="219"/>
      <c r="BC264" s="219"/>
      <c r="BD264" s="219"/>
      <c r="BE264" s="219"/>
      <c r="BF264" s="219"/>
      <c r="BG264" s="219"/>
      <c r="BH264" s="219"/>
      <c r="BI264" s="219"/>
      <c r="BJ264" s="219"/>
      <c r="BK264" s="219"/>
      <c r="BL264" s="219"/>
      <c r="BM264" s="219"/>
      <c r="BN264" s="219"/>
      <c r="BO264" s="219"/>
      <c r="BP264" s="219"/>
      <c r="BQ264" s="219"/>
      <c r="BR264" s="219"/>
      <c r="BS264" s="219"/>
      <c r="BT264" s="219"/>
      <c r="BU264" s="219"/>
      <c r="BV264" s="219"/>
      <c r="BW264" s="219"/>
    </row>
    <row r="265" spans="1:75" s="47" customFormat="1" x14ac:dyDescent="0.2">
      <c r="A265" s="208"/>
      <c r="C265" s="210"/>
      <c r="Z265" s="209"/>
      <c r="AA265" s="207"/>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T265" s="219"/>
      <c r="BU265" s="219"/>
      <c r="BV265" s="219"/>
      <c r="BW265" s="219"/>
    </row>
    <row r="266" spans="1:75" s="47" customFormat="1" x14ac:dyDescent="0.2">
      <c r="A266" s="208"/>
      <c r="C266" s="210"/>
      <c r="Z266" s="209"/>
      <c r="AA266" s="207"/>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T266" s="219"/>
      <c r="BU266" s="219"/>
      <c r="BV266" s="219"/>
      <c r="BW266" s="219"/>
    </row>
    <row r="267" spans="1:75" s="47" customFormat="1" x14ac:dyDescent="0.2">
      <c r="A267" s="208"/>
      <c r="C267" s="210"/>
      <c r="Z267" s="209"/>
      <c r="AA267" s="207"/>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T267" s="219"/>
      <c r="BU267" s="219"/>
      <c r="BV267" s="219"/>
      <c r="BW267" s="219"/>
    </row>
    <row r="268" spans="1:75" s="47" customFormat="1" x14ac:dyDescent="0.2">
      <c r="A268" s="208"/>
      <c r="C268" s="210"/>
      <c r="Z268" s="209"/>
      <c r="AA268" s="207"/>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T268" s="219"/>
      <c r="BU268" s="219"/>
      <c r="BV268" s="219"/>
      <c r="BW268" s="219"/>
    </row>
    <row r="269" spans="1:75" s="47" customFormat="1" x14ac:dyDescent="0.2">
      <c r="A269" s="208"/>
      <c r="C269" s="210"/>
      <c r="Z269" s="209"/>
      <c r="AA269" s="207"/>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T269" s="219"/>
      <c r="BU269" s="219"/>
      <c r="BV269" s="219"/>
      <c r="BW269" s="219"/>
    </row>
    <row r="270" spans="1:75" s="47" customFormat="1" x14ac:dyDescent="0.2">
      <c r="A270" s="208"/>
      <c r="C270" s="210"/>
      <c r="Z270" s="209"/>
      <c r="AA270" s="207"/>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T270" s="219"/>
      <c r="BU270" s="219"/>
      <c r="BV270" s="219"/>
      <c r="BW270" s="219"/>
    </row>
    <row r="271" spans="1:75" s="47" customFormat="1" x14ac:dyDescent="0.2">
      <c r="A271" s="208"/>
      <c r="C271" s="210"/>
      <c r="Z271" s="209"/>
      <c r="AA271" s="207"/>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T271" s="219"/>
      <c r="BU271" s="219"/>
      <c r="BV271" s="219"/>
      <c r="BW271" s="219"/>
    </row>
    <row r="272" spans="1:75" s="47" customFormat="1" x14ac:dyDescent="0.2">
      <c r="A272" s="208"/>
      <c r="C272" s="210"/>
      <c r="Z272" s="209"/>
      <c r="AA272" s="207"/>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T272" s="219"/>
      <c r="BU272" s="219"/>
      <c r="BV272" s="219"/>
      <c r="BW272" s="219"/>
    </row>
    <row r="273" spans="1:75" s="47" customFormat="1" x14ac:dyDescent="0.2">
      <c r="A273" s="208"/>
      <c r="C273" s="210"/>
      <c r="Z273" s="209"/>
      <c r="AA273" s="207"/>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T273" s="219"/>
      <c r="BU273" s="219"/>
      <c r="BV273" s="219"/>
      <c r="BW273" s="219"/>
    </row>
    <row r="274" spans="1:75" x14ac:dyDescent="0.2">
      <c r="B274" s="2"/>
    </row>
    <row r="275" spans="1:75" x14ac:dyDescent="0.2">
      <c r="B275" s="2"/>
    </row>
    <row r="276" spans="1:75" x14ac:dyDescent="0.2">
      <c r="B276" s="2"/>
    </row>
    <row r="277" spans="1:75" x14ac:dyDescent="0.2">
      <c r="B277" s="2"/>
    </row>
    <row r="278" spans="1:75" x14ac:dyDescent="0.2">
      <c r="B278" s="2"/>
    </row>
    <row r="279" spans="1:75" x14ac:dyDescent="0.2">
      <c r="B279" s="2"/>
    </row>
    <row r="280" spans="1:75" x14ac:dyDescent="0.2">
      <c r="B280" s="2"/>
    </row>
    <row r="281" spans="1:75" x14ac:dyDescent="0.2">
      <c r="B281" s="2"/>
    </row>
    <row r="282" spans="1:75" x14ac:dyDescent="0.2">
      <c r="B282" s="2"/>
    </row>
    <row r="283" spans="1:75" x14ac:dyDescent="0.2">
      <c r="B283" s="2"/>
    </row>
    <row r="284" spans="1:75" x14ac:dyDescent="0.2">
      <c r="B284" s="2"/>
    </row>
    <row r="285" spans="1:75" x14ac:dyDescent="0.2">
      <c r="B285" s="2"/>
    </row>
    <row r="286" spans="1:75" x14ac:dyDescent="0.2">
      <c r="B286" s="2"/>
    </row>
    <row r="287" spans="1:75" x14ac:dyDescent="0.2">
      <c r="B287" s="2"/>
    </row>
    <row r="288" spans="1:75" x14ac:dyDescent="0.2">
      <c r="B288" s="2"/>
    </row>
    <row r="289" spans="2:2" x14ac:dyDescent="0.2">
      <c r="B289" s="2"/>
    </row>
    <row r="290" spans="2:2" x14ac:dyDescent="0.2">
      <c r="B290" s="2"/>
    </row>
    <row r="291" spans="2:2" x14ac:dyDescent="0.2">
      <c r="B291" s="2"/>
    </row>
    <row r="292" spans="2:2" x14ac:dyDescent="0.2">
      <c r="B292" s="2"/>
    </row>
    <row r="293" spans="2:2" x14ac:dyDescent="0.2">
      <c r="B293" s="2"/>
    </row>
    <row r="294" spans="2:2" x14ac:dyDescent="0.2">
      <c r="B294" s="2"/>
    </row>
    <row r="295" spans="2:2" x14ac:dyDescent="0.2">
      <c r="B295" s="2"/>
    </row>
    <row r="296" spans="2:2" x14ac:dyDescent="0.2">
      <c r="B296" s="2"/>
    </row>
    <row r="297" spans="2:2" x14ac:dyDescent="0.2">
      <c r="B297" s="2"/>
    </row>
    <row r="298" spans="2:2" x14ac:dyDescent="0.2">
      <c r="B298" s="2"/>
    </row>
    <row r="299" spans="2:2" x14ac:dyDescent="0.2">
      <c r="B299" s="2"/>
    </row>
    <row r="300" spans="2:2" x14ac:dyDescent="0.2">
      <c r="B300" s="2"/>
    </row>
    <row r="301" spans="2:2" x14ac:dyDescent="0.2">
      <c r="B301" s="2"/>
    </row>
    <row r="302" spans="2:2" x14ac:dyDescent="0.2">
      <c r="B302" s="2"/>
    </row>
    <row r="303" spans="2:2" x14ac:dyDescent="0.2">
      <c r="B303" s="2"/>
    </row>
    <row r="304" spans="2:2" x14ac:dyDescent="0.2">
      <c r="B304" s="2"/>
    </row>
    <row r="305" spans="2:2" x14ac:dyDescent="0.2">
      <c r="B305" s="2"/>
    </row>
    <row r="306" spans="2:2" x14ac:dyDescent="0.2">
      <c r="B306" s="2"/>
    </row>
    <row r="307" spans="2:2" x14ac:dyDescent="0.2">
      <c r="B307" s="2"/>
    </row>
    <row r="308" spans="2:2" x14ac:dyDescent="0.2">
      <c r="B308" s="2"/>
    </row>
    <row r="309" spans="2:2" x14ac:dyDescent="0.2">
      <c r="B309" s="2"/>
    </row>
    <row r="310" spans="2:2" x14ac:dyDescent="0.2">
      <c r="B310" s="2"/>
    </row>
    <row r="311" spans="2:2" x14ac:dyDescent="0.2">
      <c r="B311" s="2"/>
    </row>
    <row r="312" spans="2:2" x14ac:dyDescent="0.2">
      <c r="B312" s="2"/>
    </row>
    <row r="313" spans="2:2" x14ac:dyDescent="0.2">
      <c r="B313" s="2"/>
    </row>
    <row r="314" spans="2:2" x14ac:dyDescent="0.2">
      <c r="B314" s="2"/>
    </row>
    <row r="315" spans="2:2" x14ac:dyDescent="0.2">
      <c r="B315" s="2"/>
    </row>
    <row r="316" spans="2:2" x14ac:dyDescent="0.2">
      <c r="B316" s="2"/>
    </row>
    <row r="317" spans="2:2" x14ac:dyDescent="0.2">
      <c r="B317" s="2"/>
    </row>
    <row r="318" spans="2:2" x14ac:dyDescent="0.2">
      <c r="B318" s="2"/>
    </row>
    <row r="319" spans="2:2" x14ac:dyDescent="0.2">
      <c r="B319" s="2"/>
    </row>
    <row r="320" spans="2:2" x14ac:dyDescent="0.2">
      <c r="B320" s="2"/>
    </row>
    <row r="321" spans="2:2" x14ac:dyDescent="0.2">
      <c r="B321" s="2"/>
    </row>
    <row r="322" spans="2:2" x14ac:dyDescent="0.2">
      <c r="B322" s="2"/>
    </row>
    <row r="323" spans="2:2" x14ac:dyDescent="0.2">
      <c r="B323" s="2"/>
    </row>
    <row r="324" spans="2:2" x14ac:dyDescent="0.2">
      <c r="B324" s="2"/>
    </row>
    <row r="325" spans="2:2" x14ac:dyDescent="0.2">
      <c r="B325" s="2"/>
    </row>
    <row r="326" spans="2:2" x14ac:dyDescent="0.2">
      <c r="B326" s="2"/>
    </row>
    <row r="327" spans="2:2" x14ac:dyDescent="0.2">
      <c r="B327" s="2"/>
    </row>
    <row r="328" spans="2:2" x14ac:dyDescent="0.2">
      <c r="B328" s="2"/>
    </row>
    <row r="329" spans="2:2" x14ac:dyDescent="0.2">
      <c r="B329" s="2"/>
    </row>
    <row r="330" spans="2:2" x14ac:dyDescent="0.2">
      <c r="B330" s="2"/>
    </row>
    <row r="331" spans="2:2" x14ac:dyDescent="0.2">
      <c r="B331" s="2"/>
    </row>
    <row r="332" spans="2:2" x14ac:dyDescent="0.2">
      <c r="B332" s="2"/>
    </row>
    <row r="333" spans="2:2" x14ac:dyDescent="0.2">
      <c r="B333" s="2"/>
    </row>
    <row r="334" spans="2:2" x14ac:dyDescent="0.2">
      <c r="B334" s="2"/>
    </row>
    <row r="335" spans="2:2" x14ac:dyDescent="0.2">
      <c r="B335" s="2"/>
    </row>
    <row r="336" spans="2:2" x14ac:dyDescent="0.2">
      <c r="B336" s="2"/>
    </row>
    <row r="337" spans="2:2" x14ac:dyDescent="0.2">
      <c r="B337" s="2"/>
    </row>
    <row r="338" spans="2:2" x14ac:dyDescent="0.2">
      <c r="B338" s="2"/>
    </row>
    <row r="339" spans="2:2" x14ac:dyDescent="0.2">
      <c r="B339" s="2"/>
    </row>
    <row r="340" spans="2:2" x14ac:dyDescent="0.2">
      <c r="B340" s="2"/>
    </row>
    <row r="341" spans="2:2" x14ac:dyDescent="0.2">
      <c r="B341" s="2"/>
    </row>
    <row r="342" spans="2:2" x14ac:dyDescent="0.2">
      <c r="B342" s="2"/>
    </row>
    <row r="343" spans="2:2" x14ac:dyDescent="0.2">
      <c r="B343" s="2"/>
    </row>
    <row r="344" spans="2:2" x14ac:dyDescent="0.2">
      <c r="B344" s="2"/>
    </row>
    <row r="345" spans="2:2" x14ac:dyDescent="0.2">
      <c r="B345" s="2"/>
    </row>
    <row r="346" spans="2:2" x14ac:dyDescent="0.2">
      <c r="B346" s="2"/>
    </row>
    <row r="347" spans="2:2" x14ac:dyDescent="0.2">
      <c r="B347" s="2"/>
    </row>
    <row r="348" spans="2:2" x14ac:dyDescent="0.2">
      <c r="B348" s="2"/>
    </row>
    <row r="349" spans="2:2" x14ac:dyDescent="0.2">
      <c r="B349" s="2"/>
    </row>
    <row r="350" spans="2:2" x14ac:dyDescent="0.2">
      <c r="B350" s="2"/>
    </row>
    <row r="351" spans="2:2" x14ac:dyDescent="0.2">
      <c r="B351" s="2"/>
    </row>
    <row r="352" spans="2:2" x14ac:dyDescent="0.2">
      <c r="B352" s="2"/>
    </row>
    <row r="353" spans="2:2" x14ac:dyDescent="0.2">
      <c r="B353" s="2"/>
    </row>
    <row r="354" spans="2:2" x14ac:dyDescent="0.2">
      <c r="B354" s="2"/>
    </row>
    <row r="355" spans="2:2" x14ac:dyDescent="0.2">
      <c r="B355" s="2"/>
    </row>
    <row r="356" spans="2:2" x14ac:dyDescent="0.2">
      <c r="B356" s="2"/>
    </row>
    <row r="357" spans="2:2" x14ac:dyDescent="0.2">
      <c r="B357" s="2"/>
    </row>
    <row r="358" spans="2:2" x14ac:dyDescent="0.2">
      <c r="B358" s="2"/>
    </row>
    <row r="359" spans="2:2" x14ac:dyDescent="0.2">
      <c r="B359" s="2"/>
    </row>
    <row r="360" spans="2:2" x14ac:dyDescent="0.2">
      <c r="B360" s="2"/>
    </row>
    <row r="361" spans="2:2" x14ac:dyDescent="0.2">
      <c r="B361" s="2"/>
    </row>
    <row r="362" spans="2:2" x14ac:dyDescent="0.2">
      <c r="B362" s="2"/>
    </row>
    <row r="363" spans="2:2" x14ac:dyDescent="0.2">
      <c r="B363" s="2"/>
    </row>
    <row r="364" spans="2:2" x14ac:dyDescent="0.2">
      <c r="B364" s="2"/>
    </row>
    <row r="365" spans="2:2" x14ac:dyDescent="0.2">
      <c r="B365" s="2"/>
    </row>
    <row r="366" spans="2:2" x14ac:dyDescent="0.2">
      <c r="B366" s="2"/>
    </row>
    <row r="367" spans="2:2" x14ac:dyDescent="0.2">
      <c r="B367" s="2"/>
    </row>
    <row r="368" spans="2:2" x14ac:dyDescent="0.2">
      <c r="B368" s="2"/>
    </row>
    <row r="369" spans="2:2" x14ac:dyDescent="0.2">
      <c r="B369" s="2"/>
    </row>
    <row r="370" spans="2:2" x14ac:dyDescent="0.2">
      <c r="B370" s="2"/>
    </row>
    <row r="371" spans="2:2" x14ac:dyDescent="0.2">
      <c r="B371" s="2"/>
    </row>
    <row r="372" spans="2:2" x14ac:dyDescent="0.2">
      <c r="B372" s="2"/>
    </row>
    <row r="373" spans="2:2" x14ac:dyDescent="0.2">
      <c r="B373" s="2"/>
    </row>
    <row r="374" spans="2:2" x14ac:dyDescent="0.2">
      <c r="B374" s="2"/>
    </row>
    <row r="375" spans="2:2" x14ac:dyDescent="0.2">
      <c r="B375" s="2"/>
    </row>
    <row r="376" spans="2:2" x14ac:dyDescent="0.2">
      <c r="B376" s="2"/>
    </row>
    <row r="377" spans="2:2" x14ac:dyDescent="0.2">
      <c r="B377" s="2"/>
    </row>
    <row r="378" spans="2:2" x14ac:dyDescent="0.2">
      <c r="B378" s="2"/>
    </row>
    <row r="379" spans="2:2" x14ac:dyDescent="0.2">
      <c r="B379" s="2"/>
    </row>
    <row r="380" spans="2:2" x14ac:dyDescent="0.2">
      <c r="B380" s="2"/>
    </row>
    <row r="381" spans="2:2" x14ac:dyDescent="0.2">
      <c r="B381" s="2"/>
    </row>
    <row r="382" spans="2:2" x14ac:dyDescent="0.2">
      <c r="B382" s="2"/>
    </row>
    <row r="383" spans="2:2" x14ac:dyDescent="0.2">
      <c r="B383" s="2"/>
    </row>
    <row r="384" spans="2:2" x14ac:dyDescent="0.2">
      <c r="B384" s="2"/>
    </row>
    <row r="385" spans="2:2" x14ac:dyDescent="0.2">
      <c r="B385" s="2"/>
    </row>
    <row r="386" spans="2:2" x14ac:dyDescent="0.2">
      <c r="B386" s="2"/>
    </row>
    <row r="387" spans="2:2" x14ac:dyDescent="0.2">
      <c r="B387" s="2"/>
    </row>
    <row r="388" spans="2:2" x14ac:dyDescent="0.2">
      <c r="B388" s="2"/>
    </row>
    <row r="389" spans="2:2" x14ac:dyDescent="0.2">
      <c r="B389" s="2"/>
    </row>
    <row r="390" spans="2:2" x14ac:dyDescent="0.2">
      <c r="B390" s="2"/>
    </row>
    <row r="391" spans="2:2" x14ac:dyDescent="0.2">
      <c r="B391" s="2"/>
    </row>
    <row r="392" spans="2:2" x14ac:dyDescent="0.2">
      <c r="B392" s="2"/>
    </row>
    <row r="393" spans="2:2" x14ac:dyDescent="0.2">
      <c r="B393" s="2"/>
    </row>
    <row r="394" spans="2:2" x14ac:dyDescent="0.2">
      <c r="B394" s="2"/>
    </row>
    <row r="395" spans="2:2" x14ac:dyDescent="0.2">
      <c r="B395" s="2"/>
    </row>
    <row r="396" spans="2:2" x14ac:dyDescent="0.2">
      <c r="B396" s="2"/>
    </row>
    <row r="397" spans="2:2" x14ac:dyDescent="0.2">
      <c r="B397" s="2"/>
    </row>
    <row r="398" spans="2:2" x14ac:dyDescent="0.2">
      <c r="B398" s="2"/>
    </row>
    <row r="399" spans="2:2" x14ac:dyDescent="0.2">
      <c r="B399" s="2"/>
    </row>
    <row r="400" spans="2:2" x14ac:dyDescent="0.2">
      <c r="B400" s="2"/>
    </row>
    <row r="401" spans="2:2" x14ac:dyDescent="0.2">
      <c r="B401" s="2"/>
    </row>
    <row r="402" spans="2:2" x14ac:dyDescent="0.2">
      <c r="B402" s="2"/>
    </row>
    <row r="403" spans="2:2" x14ac:dyDescent="0.2">
      <c r="B403" s="2"/>
    </row>
    <row r="404" spans="2:2" x14ac:dyDescent="0.2">
      <c r="B404" s="2"/>
    </row>
    <row r="405" spans="2:2" x14ac:dyDescent="0.2">
      <c r="B405" s="2"/>
    </row>
    <row r="406" spans="2:2" x14ac:dyDescent="0.2">
      <c r="B406" s="2"/>
    </row>
    <row r="407" spans="2:2" x14ac:dyDescent="0.2">
      <c r="B407" s="2"/>
    </row>
    <row r="408" spans="2:2" x14ac:dyDescent="0.2">
      <c r="B408" s="2"/>
    </row>
    <row r="409" spans="2:2" x14ac:dyDescent="0.2">
      <c r="B409" s="2"/>
    </row>
    <row r="410" spans="2:2" x14ac:dyDescent="0.2">
      <c r="B410" s="2"/>
    </row>
    <row r="411" spans="2:2" x14ac:dyDescent="0.2">
      <c r="B411" s="2"/>
    </row>
    <row r="412" spans="2:2" x14ac:dyDescent="0.2">
      <c r="B412" s="2"/>
    </row>
    <row r="413" spans="2:2" x14ac:dyDescent="0.2">
      <c r="B413" s="2"/>
    </row>
    <row r="414" spans="2:2" x14ac:dyDescent="0.2">
      <c r="B414" s="2"/>
    </row>
    <row r="415" spans="2:2" x14ac:dyDescent="0.2">
      <c r="B415" s="2"/>
    </row>
    <row r="416" spans="2:2" x14ac:dyDescent="0.2">
      <c r="B416" s="2"/>
    </row>
    <row r="417" spans="2:2" x14ac:dyDescent="0.2">
      <c r="B417" s="2"/>
    </row>
    <row r="418" spans="2:2" x14ac:dyDescent="0.2">
      <c r="B418" s="2"/>
    </row>
    <row r="419" spans="2:2" x14ac:dyDescent="0.2">
      <c r="B419" s="2"/>
    </row>
    <row r="420" spans="2:2" x14ac:dyDescent="0.2">
      <c r="B420" s="2"/>
    </row>
    <row r="421" spans="2:2" x14ac:dyDescent="0.2">
      <c r="B421" s="2"/>
    </row>
    <row r="422" spans="2:2" x14ac:dyDescent="0.2">
      <c r="B422" s="2"/>
    </row>
    <row r="423" spans="2:2" x14ac:dyDescent="0.2">
      <c r="B423" s="2"/>
    </row>
    <row r="424" spans="2:2" x14ac:dyDescent="0.2">
      <c r="B424" s="2"/>
    </row>
    <row r="425" spans="2:2" x14ac:dyDescent="0.2">
      <c r="B425" s="2"/>
    </row>
    <row r="426" spans="2:2" x14ac:dyDescent="0.2">
      <c r="B426" s="2"/>
    </row>
    <row r="427" spans="2:2" x14ac:dyDescent="0.2">
      <c r="B427" s="2"/>
    </row>
    <row r="428" spans="2:2" x14ac:dyDescent="0.2">
      <c r="B428" s="2"/>
    </row>
    <row r="429" spans="2:2" x14ac:dyDescent="0.2">
      <c r="B429" s="2"/>
    </row>
    <row r="430" spans="2:2" x14ac:dyDescent="0.2">
      <c r="B430" s="2"/>
    </row>
    <row r="431" spans="2:2" x14ac:dyDescent="0.2">
      <c r="B431" s="2"/>
    </row>
    <row r="432" spans="2:2" x14ac:dyDescent="0.2">
      <c r="B432" s="2"/>
    </row>
    <row r="433" spans="2:2" x14ac:dyDescent="0.2">
      <c r="B433" s="2"/>
    </row>
    <row r="434" spans="2:2" x14ac:dyDescent="0.2">
      <c r="B434" s="2"/>
    </row>
    <row r="435" spans="2:2" x14ac:dyDescent="0.2">
      <c r="B435" s="2"/>
    </row>
    <row r="436" spans="2:2" x14ac:dyDescent="0.2">
      <c r="B436" s="2"/>
    </row>
    <row r="437" spans="2:2" x14ac:dyDescent="0.2">
      <c r="B437" s="2"/>
    </row>
    <row r="438" spans="2:2" x14ac:dyDescent="0.2">
      <c r="B438" s="2"/>
    </row>
    <row r="439" spans="2:2" x14ac:dyDescent="0.2">
      <c r="B439" s="2"/>
    </row>
    <row r="440" spans="2:2" x14ac:dyDescent="0.2">
      <c r="B440" s="2"/>
    </row>
    <row r="441" spans="2:2" x14ac:dyDescent="0.2">
      <c r="B441" s="2"/>
    </row>
    <row r="442" spans="2:2" x14ac:dyDescent="0.2">
      <c r="B442" s="2"/>
    </row>
    <row r="443" spans="2:2" x14ac:dyDescent="0.2">
      <c r="B443" s="2"/>
    </row>
    <row r="444" spans="2:2" x14ac:dyDescent="0.2">
      <c r="B444" s="2"/>
    </row>
    <row r="445" spans="2:2" x14ac:dyDescent="0.2">
      <c r="B445" s="2"/>
    </row>
    <row r="446" spans="2:2" x14ac:dyDescent="0.2">
      <c r="B446" s="2"/>
    </row>
    <row r="447" spans="2:2" x14ac:dyDescent="0.2">
      <c r="B447" s="2"/>
    </row>
    <row r="448" spans="2:2" x14ac:dyDescent="0.2">
      <c r="B448" s="2"/>
    </row>
    <row r="449" spans="2:2" x14ac:dyDescent="0.2">
      <c r="B449" s="2"/>
    </row>
    <row r="450" spans="2:2" x14ac:dyDescent="0.2">
      <c r="B450" s="2"/>
    </row>
    <row r="451" spans="2:2" x14ac:dyDescent="0.2">
      <c r="B451" s="2"/>
    </row>
    <row r="452" spans="2:2" x14ac:dyDescent="0.2">
      <c r="B452" s="2"/>
    </row>
    <row r="453" spans="2:2" x14ac:dyDescent="0.2">
      <c r="B453" s="2"/>
    </row>
    <row r="454" spans="2:2" x14ac:dyDescent="0.2">
      <c r="B454" s="2"/>
    </row>
    <row r="455" spans="2:2" x14ac:dyDescent="0.2">
      <c r="B455" s="2"/>
    </row>
    <row r="456" spans="2:2" x14ac:dyDescent="0.2">
      <c r="B456" s="2"/>
    </row>
    <row r="457" spans="2:2" x14ac:dyDescent="0.2">
      <c r="B457" s="2"/>
    </row>
    <row r="458" spans="2:2" x14ac:dyDescent="0.2">
      <c r="B458" s="2"/>
    </row>
    <row r="459" spans="2:2" x14ac:dyDescent="0.2">
      <c r="B459" s="2"/>
    </row>
    <row r="460" spans="2:2" x14ac:dyDescent="0.2">
      <c r="B460" s="2"/>
    </row>
    <row r="461" spans="2:2" x14ac:dyDescent="0.2">
      <c r="B461" s="2"/>
    </row>
    <row r="462" spans="2:2" x14ac:dyDescent="0.2">
      <c r="B462" s="2"/>
    </row>
    <row r="463" spans="2:2" x14ac:dyDescent="0.2">
      <c r="B463" s="2"/>
    </row>
    <row r="464" spans="2:2" x14ac:dyDescent="0.2">
      <c r="B464" s="2"/>
    </row>
    <row r="465" spans="2:2" x14ac:dyDescent="0.2">
      <c r="B465" s="2"/>
    </row>
    <row r="466" spans="2:2" x14ac:dyDescent="0.2">
      <c r="B466" s="2"/>
    </row>
    <row r="467" spans="2:2" x14ac:dyDescent="0.2">
      <c r="B467" s="2"/>
    </row>
    <row r="468" spans="2:2" x14ac:dyDescent="0.2">
      <c r="B468" s="2"/>
    </row>
    <row r="469" spans="2:2" x14ac:dyDescent="0.2">
      <c r="B469" s="2"/>
    </row>
    <row r="470" spans="2:2" x14ac:dyDescent="0.2">
      <c r="B470" s="2"/>
    </row>
    <row r="471" spans="2:2" x14ac:dyDescent="0.2">
      <c r="B471" s="2"/>
    </row>
    <row r="472" spans="2:2" x14ac:dyDescent="0.2">
      <c r="B472" s="2"/>
    </row>
    <row r="473" spans="2:2" x14ac:dyDescent="0.2">
      <c r="B473" s="2"/>
    </row>
    <row r="474" spans="2:2" x14ac:dyDescent="0.2">
      <c r="B474" s="2"/>
    </row>
    <row r="475" spans="2:2" x14ac:dyDescent="0.2">
      <c r="B475" s="2"/>
    </row>
    <row r="476" spans="2:2" x14ac:dyDescent="0.2">
      <c r="B476" s="2"/>
    </row>
    <row r="477" spans="2:2" x14ac:dyDescent="0.2">
      <c r="B477" s="2"/>
    </row>
    <row r="478" spans="2:2" x14ac:dyDescent="0.2">
      <c r="B478" s="2"/>
    </row>
    <row r="479" spans="2:2" x14ac:dyDescent="0.2">
      <c r="B479" s="2"/>
    </row>
    <row r="480" spans="2:2" x14ac:dyDescent="0.2">
      <c r="B480" s="2"/>
    </row>
    <row r="481" spans="2:2" x14ac:dyDescent="0.2">
      <c r="B481" s="2"/>
    </row>
    <row r="482" spans="2:2" x14ac:dyDescent="0.2">
      <c r="B482" s="2"/>
    </row>
    <row r="483" spans="2:2" x14ac:dyDescent="0.2">
      <c r="B483" s="2"/>
    </row>
    <row r="484" spans="2:2" x14ac:dyDescent="0.2">
      <c r="B484" s="2"/>
    </row>
    <row r="485" spans="2:2" x14ac:dyDescent="0.2">
      <c r="B485" s="2"/>
    </row>
    <row r="486" spans="2:2" x14ac:dyDescent="0.2">
      <c r="B486" s="2"/>
    </row>
    <row r="487" spans="2:2" x14ac:dyDescent="0.2">
      <c r="B487" s="2"/>
    </row>
    <row r="488" spans="2:2" x14ac:dyDescent="0.2">
      <c r="B488" s="2"/>
    </row>
    <row r="489" spans="2:2" x14ac:dyDescent="0.2">
      <c r="B489" s="2"/>
    </row>
    <row r="490" spans="2:2" x14ac:dyDescent="0.2">
      <c r="B490" s="2"/>
    </row>
    <row r="491" spans="2:2" x14ac:dyDescent="0.2">
      <c r="B491" s="2"/>
    </row>
    <row r="492" spans="2:2" x14ac:dyDescent="0.2">
      <c r="B492" s="2"/>
    </row>
    <row r="493" spans="2:2" x14ac:dyDescent="0.2">
      <c r="B493" s="2"/>
    </row>
    <row r="494" spans="2:2" x14ac:dyDescent="0.2">
      <c r="B494" s="2"/>
    </row>
    <row r="495" spans="2:2" x14ac:dyDescent="0.2">
      <c r="B495" s="2"/>
    </row>
    <row r="496" spans="2:2" x14ac:dyDescent="0.2">
      <c r="B496" s="2"/>
    </row>
    <row r="497" spans="2:2" x14ac:dyDescent="0.2">
      <c r="B497" s="2"/>
    </row>
    <row r="498" spans="2:2" x14ac:dyDescent="0.2">
      <c r="B498" s="2"/>
    </row>
    <row r="499" spans="2:2" x14ac:dyDescent="0.2">
      <c r="B499" s="2"/>
    </row>
    <row r="500" spans="2:2" x14ac:dyDescent="0.2">
      <c r="B500" s="2"/>
    </row>
    <row r="501" spans="2:2" x14ac:dyDescent="0.2">
      <c r="B501" s="2"/>
    </row>
    <row r="502" spans="2:2" x14ac:dyDescent="0.2">
      <c r="B502" s="2"/>
    </row>
    <row r="503" spans="2:2" x14ac:dyDescent="0.2">
      <c r="B503" s="2"/>
    </row>
    <row r="504" spans="2:2" x14ac:dyDescent="0.2">
      <c r="B504" s="2"/>
    </row>
    <row r="505" spans="2:2" x14ac:dyDescent="0.2">
      <c r="B505" s="2"/>
    </row>
    <row r="506" spans="2:2" x14ac:dyDescent="0.2">
      <c r="B506" s="2"/>
    </row>
    <row r="507" spans="2:2" x14ac:dyDescent="0.2">
      <c r="B507" s="2"/>
    </row>
    <row r="508" spans="2:2" x14ac:dyDescent="0.2">
      <c r="B508" s="2"/>
    </row>
    <row r="509" spans="2:2" x14ac:dyDescent="0.2">
      <c r="B509" s="2"/>
    </row>
    <row r="510" spans="2:2" x14ac:dyDescent="0.2">
      <c r="B510" s="2"/>
    </row>
    <row r="511" spans="2:2" x14ac:dyDescent="0.2">
      <c r="B511" s="2"/>
    </row>
    <row r="512" spans="2:2" x14ac:dyDescent="0.2">
      <c r="B512" s="2"/>
    </row>
    <row r="513" spans="2:2" x14ac:dyDescent="0.2">
      <c r="B513" s="2"/>
    </row>
    <row r="514" spans="2:2" x14ac:dyDescent="0.2">
      <c r="B514" s="2"/>
    </row>
    <row r="515" spans="2:2" x14ac:dyDescent="0.2">
      <c r="B515" s="2"/>
    </row>
    <row r="516" spans="2:2" x14ac:dyDescent="0.2">
      <c r="B516" s="2"/>
    </row>
    <row r="517" spans="2:2" x14ac:dyDescent="0.2">
      <c r="B517" s="2"/>
    </row>
    <row r="518" spans="2:2" x14ac:dyDescent="0.2">
      <c r="B518" s="2"/>
    </row>
    <row r="519" spans="2:2" x14ac:dyDescent="0.2">
      <c r="B519" s="2"/>
    </row>
    <row r="520" spans="2:2" x14ac:dyDescent="0.2">
      <c r="B520" s="2"/>
    </row>
    <row r="521" spans="2:2" x14ac:dyDescent="0.2">
      <c r="B521" s="2"/>
    </row>
    <row r="522" spans="2:2" x14ac:dyDescent="0.2">
      <c r="B522" s="2"/>
    </row>
    <row r="523" spans="2:2" x14ac:dyDescent="0.2">
      <c r="B523" s="2"/>
    </row>
    <row r="524" spans="2:2" x14ac:dyDescent="0.2">
      <c r="B524" s="2"/>
    </row>
    <row r="525" spans="2:2" x14ac:dyDescent="0.2">
      <c r="B525" s="2"/>
    </row>
    <row r="526" spans="2:2" x14ac:dyDescent="0.2">
      <c r="B526" s="2"/>
    </row>
    <row r="527" spans="2:2" x14ac:dyDescent="0.2">
      <c r="B527" s="2"/>
    </row>
    <row r="528" spans="2:2" x14ac:dyDescent="0.2">
      <c r="B528" s="2"/>
    </row>
    <row r="529" spans="2:2" x14ac:dyDescent="0.2">
      <c r="B529" s="2"/>
    </row>
    <row r="530" spans="2:2" x14ac:dyDescent="0.2">
      <c r="B530" s="2"/>
    </row>
    <row r="531" spans="2:2" x14ac:dyDescent="0.2">
      <c r="B531" s="2"/>
    </row>
    <row r="532" spans="2:2" x14ac:dyDescent="0.2">
      <c r="B532" s="2"/>
    </row>
    <row r="533" spans="2:2" x14ac:dyDescent="0.2">
      <c r="B533" s="2"/>
    </row>
    <row r="534" spans="2:2" x14ac:dyDescent="0.2">
      <c r="B534" s="2"/>
    </row>
    <row r="535" spans="2:2" x14ac:dyDescent="0.2">
      <c r="B535" s="2"/>
    </row>
    <row r="536" spans="2:2" x14ac:dyDescent="0.2">
      <c r="B536" s="2"/>
    </row>
    <row r="537" spans="2:2" x14ac:dyDescent="0.2">
      <c r="B537" s="2"/>
    </row>
    <row r="538" spans="2:2" x14ac:dyDescent="0.2">
      <c r="B538" s="2"/>
    </row>
    <row r="539" spans="2:2" x14ac:dyDescent="0.2">
      <c r="B539" s="2"/>
    </row>
    <row r="540" spans="2:2" x14ac:dyDescent="0.2">
      <c r="B540" s="2"/>
    </row>
    <row r="541" spans="2:2" x14ac:dyDescent="0.2">
      <c r="B541" s="2"/>
    </row>
    <row r="542" spans="2:2" x14ac:dyDescent="0.2">
      <c r="B542" s="2"/>
    </row>
    <row r="543" spans="2:2" x14ac:dyDescent="0.2">
      <c r="B543" s="2"/>
    </row>
    <row r="544" spans="2:2" x14ac:dyDescent="0.2">
      <c r="B544" s="2"/>
    </row>
    <row r="545" spans="2:2" x14ac:dyDescent="0.2">
      <c r="B545" s="2"/>
    </row>
    <row r="546" spans="2:2" x14ac:dyDescent="0.2">
      <c r="B546" s="2"/>
    </row>
    <row r="547" spans="2:2" x14ac:dyDescent="0.2">
      <c r="B547" s="2"/>
    </row>
    <row r="548" spans="2:2" x14ac:dyDescent="0.2">
      <c r="B548" s="2"/>
    </row>
    <row r="549" spans="2:2" x14ac:dyDescent="0.2">
      <c r="B549" s="2"/>
    </row>
    <row r="550" spans="2:2" x14ac:dyDescent="0.2">
      <c r="B550" s="2"/>
    </row>
    <row r="551" spans="2:2" x14ac:dyDescent="0.2">
      <c r="B551" s="2"/>
    </row>
    <row r="552" spans="2:2" x14ac:dyDescent="0.2">
      <c r="B552" s="2"/>
    </row>
    <row r="553" spans="2:2" x14ac:dyDescent="0.2">
      <c r="B553" s="2"/>
    </row>
    <row r="554" spans="2:2" x14ac:dyDescent="0.2">
      <c r="B554" s="2"/>
    </row>
    <row r="555" spans="2:2" x14ac:dyDescent="0.2">
      <c r="B555" s="2"/>
    </row>
    <row r="556" spans="2:2" x14ac:dyDescent="0.2">
      <c r="B556" s="2"/>
    </row>
    <row r="557" spans="2:2" x14ac:dyDescent="0.2">
      <c r="B557" s="2"/>
    </row>
    <row r="558" spans="2:2" x14ac:dyDescent="0.2">
      <c r="B558" s="2"/>
    </row>
    <row r="559" spans="2:2" x14ac:dyDescent="0.2">
      <c r="B559" s="2"/>
    </row>
    <row r="560" spans="2:2" x14ac:dyDescent="0.2">
      <c r="B560" s="2"/>
    </row>
    <row r="561" spans="2:2" x14ac:dyDescent="0.2">
      <c r="B561" s="2"/>
    </row>
    <row r="562" spans="2:2" x14ac:dyDescent="0.2">
      <c r="B562" s="2"/>
    </row>
    <row r="563" spans="2:2" x14ac:dyDescent="0.2">
      <c r="B563" s="2"/>
    </row>
    <row r="564" spans="2:2" x14ac:dyDescent="0.2">
      <c r="B564" s="2"/>
    </row>
    <row r="565" spans="2:2" x14ac:dyDescent="0.2">
      <c r="B565" s="2"/>
    </row>
    <row r="566" spans="2:2" x14ac:dyDescent="0.2">
      <c r="B566" s="2"/>
    </row>
    <row r="567" spans="2:2" x14ac:dyDescent="0.2">
      <c r="B567" s="2"/>
    </row>
    <row r="568" spans="2:2" x14ac:dyDescent="0.2">
      <c r="B568" s="2"/>
    </row>
    <row r="569" spans="2:2" x14ac:dyDescent="0.2">
      <c r="B569" s="2"/>
    </row>
    <row r="570" spans="2:2" x14ac:dyDescent="0.2">
      <c r="B570" s="2"/>
    </row>
    <row r="571" spans="2:2" x14ac:dyDescent="0.2">
      <c r="B571" s="2"/>
    </row>
    <row r="572" spans="2:2" x14ac:dyDescent="0.2">
      <c r="B572" s="2"/>
    </row>
    <row r="573" spans="2:2" x14ac:dyDescent="0.2">
      <c r="B573" s="2"/>
    </row>
    <row r="574" spans="2:2" x14ac:dyDescent="0.2">
      <c r="B574" s="2"/>
    </row>
    <row r="575" spans="2:2" x14ac:dyDescent="0.2">
      <c r="B575" s="2"/>
    </row>
    <row r="576" spans="2:2" x14ac:dyDescent="0.2">
      <c r="B576" s="2"/>
    </row>
    <row r="577" spans="2:2" x14ac:dyDescent="0.2">
      <c r="B577" s="2"/>
    </row>
    <row r="578" spans="2:2" x14ac:dyDescent="0.2">
      <c r="B578" s="2"/>
    </row>
    <row r="579" spans="2:2" x14ac:dyDescent="0.2">
      <c r="B579" s="2"/>
    </row>
    <row r="580" spans="2:2" x14ac:dyDescent="0.2">
      <c r="B580" s="2"/>
    </row>
    <row r="581" spans="2:2" x14ac:dyDescent="0.2">
      <c r="B581" s="2"/>
    </row>
    <row r="582" spans="2:2" x14ac:dyDescent="0.2">
      <c r="B582" s="2"/>
    </row>
    <row r="583" spans="2:2" x14ac:dyDescent="0.2">
      <c r="B583" s="2"/>
    </row>
    <row r="584" spans="2:2" x14ac:dyDescent="0.2">
      <c r="B584" s="2"/>
    </row>
    <row r="585" spans="2:2" x14ac:dyDescent="0.2">
      <c r="B585" s="2"/>
    </row>
    <row r="586" spans="2:2" x14ac:dyDescent="0.2">
      <c r="B586" s="2"/>
    </row>
    <row r="587" spans="2:2" x14ac:dyDescent="0.2">
      <c r="B587" s="2"/>
    </row>
    <row r="588" spans="2:2" x14ac:dyDescent="0.2">
      <c r="B588" s="2"/>
    </row>
    <row r="589" spans="2:2" x14ac:dyDescent="0.2">
      <c r="B589" s="2"/>
    </row>
    <row r="590" spans="2:2" x14ac:dyDescent="0.2">
      <c r="B590" s="2"/>
    </row>
    <row r="591" spans="2:2" x14ac:dyDescent="0.2">
      <c r="B591" s="2"/>
    </row>
    <row r="592" spans="2:2" x14ac:dyDescent="0.2">
      <c r="B592" s="2"/>
    </row>
    <row r="593" spans="2:2" x14ac:dyDescent="0.2">
      <c r="B593" s="2"/>
    </row>
    <row r="594" spans="2:2" x14ac:dyDescent="0.2">
      <c r="B594" s="2"/>
    </row>
    <row r="595" spans="2:2" x14ac:dyDescent="0.2">
      <c r="B595" s="2"/>
    </row>
    <row r="596" spans="2:2" x14ac:dyDescent="0.2">
      <c r="B596" s="2"/>
    </row>
    <row r="597" spans="2:2" x14ac:dyDescent="0.2">
      <c r="B597" s="2"/>
    </row>
    <row r="598" spans="2:2" x14ac:dyDescent="0.2">
      <c r="B598" s="2"/>
    </row>
    <row r="599" spans="2:2" x14ac:dyDescent="0.2">
      <c r="B599" s="2"/>
    </row>
    <row r="600" spans="2:2" x14ac:dyDescent="0.2">
      <c r="B600" s="2"/>
    </row>
    <row r="601" spans="2:2" x14ac:dyDescent="0.2">
      <c r="B601" s="2"/>
    </row>
    <row r="602" spans="2:2" x14ac:dyDescent="0.2">
      <c r="B602" s="2"/>
    </row>
    <row r="603" spans="2:2" x14ac:dyDescent="0.2">
      <c r="B603" s="2"/>
    </row>
    <row r="604" spans="2:2" x14ac:dyDescent="0.2">
      <c r="B604" s="2"/>
    </row>
    <row r="605" spans="2:2" x14ac:dyDescent="0.2">
      <c r="B605" s="2"/>
    </row>
    <row r="606" spans="2:2" x14ac:dyDescent="0.2">
      <c r="B606" s="2"/>
    </row>
    <row r="607" spans="2:2" x14ac:dyDescent="0.2">
      <c r="B607" s="2"/>
    </row>
    <row r="608" spans="2:2" x14ac:dyDescent="0.2">
      <c r="B608" s="2"/>
    </row>
    <row r="609" spans="2:2" x14ac:dyDescent="0.2">
      <c r="B609" s="2"/>
    </row>
    <row r="610" spans="2:2" x14ac:dyDescent="0.2">
      <c r="B610" s="2"/>
    </row>
    <row r="611" spans="2:2" x14ac:dyDescent="0.2">
      <c r="B611" s="2"/>
    </row>
    <row r="612" spans="2:2" x14ac:dyDescent="0.2">
      <c r="B612" s="2"/>
    </row>
    <row r="613" spans="2:2" x14ac:dyDescent="0.2">
      <c r="B613" s="2"/>
    </row>
    <row r="614" spans="2:2" x14ac:dyDescent="0.2">
      <c r="B614" s="2"/>
    </row>
    <row r="615" spans="2:2" x14ac:dyDescent="0.2">
      <c r="B615" s="2"/>
    </row>
    <row r="616" spans="2:2" x14ac:dyDescent="0.2">
      <c r="B616" s="2"/>
    </row>
    <row r="617" spans="2:2" x14ac:dyDescent="0.2">
      <c r="B617" s="2"/>
    </row>
    <row r="618" spans="2:2" x14ac:dyDescent="0.2">
      <c r="B618" s="2"/>
    </row>
    <row r="619" spans="2:2" x14ac:dyDescent="0.2">
      <c r="B619" s="2"/>
    </row>
    <row r="620" spans="2:2" x14ac:dyDescent="0.2">
      <c r="B620" s="2"/>
    </row>
    <row r="621" spans="2:2" x14ac:dyDescent="0.2">
      <c r="B621" s="2"/>
    </row>
    <row r="622" spans="2:2" x14ac:dyDescent="0.2">
      <c r="B622" s="2"/>
    </row>
    <row r="623" spans="2:2" x14ac:dyDescent="0.2">
      <c r="B623" s="2"/>
    </row>
    <row r="624" spans="2:2" x14ac:dyDescent="0.2">
      <c r="B624" s="2"/>
    </row>
    <row r="625" spans="2:2" x14ac:dyDescent="0.2">
      <c r="B625" s="2"/>
    </row>
    <row r="626" spans="2:2" x14ac:dyDescent="0.2">
      <c r="B626" s="2"/>
    </row>
    <row r="627" spans="2:2" x14ac:dyDescent="0.2">
      <c r="B627" s="2"/>
    </row>
    <row r="628" spans="2:2" x14ac:dyDescent="0.2">
      <c r="B628" s="2"/>
    </row>
    <row r="629" spans="2:2" x14ac:dyDescent="0.2">
      <c r="B629" s="2"/>
    </row>
    <row r="630" spans="2:2" x14ac:dyDescent="0.2">
      <c r="B630" s="2"/>
    </row>
    <row r="631" spans="2:2" x14ac:dyDescent="0.2">
      <c r="B631" s="2"/>
    </row>
    <row r="632" spans="2:2" x14ac:dyDescent="0.2">
      <c r="B632" s="2"/>
    </row>
    <row r="633" spans="2:2" x14ac:dyDescent="0.2">
      <c r="B633" s="2"/>
    </row>
    <row r="634" spans="2:2" x14ac:dyDescent="0.2">
      <c r="B634" s="2"/>
    </row>
    <row r="635" spans="2:2" x14ac:dyDescent="0.2">
      <c r="B635" s="2"/>
    </row>
    <row r="636" spans="2:2" x14ac:dyDescent="0.2">
      <c r="B636" s="2"/>
    </row>
    <row r="637" spans="2:2" x14ac:dyDescent="0.2">
      <c r="B637" s="2"/>
    </row>
    <row r="638" spans="2:2" x14ac:dyDescent="0.2">
      <c r="B638" s="2"/>
    </row>
    <row r="639" spans="2:2" x14ac:dyDescent="0.2">
      <c r="B639" s="2"/>
    </row>
    <row r="640" spans="2:2" x14ac:dyDescent="0.2">
      <c r="B640" s="2"/>
    </row>
    <row r="641" spans="2:2" x14ac:dyDescent="0.2">
      <c r="B641" s="2"/>
    </row>
    <row r="642" spans="2:2" x14ac:dyDescent="0.2">
      <c r="B642" s="2"/>
    </row>
    <row r="643" spans="2:2" x14ac:dyDescent="0.2">
      <c r="B643" s="2"/>
    </row>
    <row r="644" spans="2:2" x14ac:dyDescent="0.2">
      <c r="B644" s="2"/>
    </row>
    <row r="645" spans="2:2" x14ac:dyDescent="0.2">
      <c r="B645" s="2"/>
    </row>
    <row r="646" spans="2:2" x14ac:dyDescent="0.2">
      <c r="B646" s="2"/>
    </row>
    <row r="647" spans="2:2" x14ac:dyDescent="0.2">
      <c r="B647" s="2"/>
    </row>
    <row r="648" spans="2:2" x14ac:dyDescent="0.2">
      <c r="B648" s="2"/>
    </row>
    <row r="649" spans="2:2" x14ac:dyDescent="0.2">
      <c r="B649" s="2"/>
    </row>
    <row r="650" spans="2:2" x14ac:dyDescent="0.2">
      <c r="B650" s="2"/>
    </row>
    <row r="651" spans="2:2" x14ac:dyDescent="0.2">
      <c r="B651" s="2"/>
    </row>
    <row r="652" spans="2:2" x14ac:dyDescent="0.2">
      <c r="B652" s="2"/>
    </row>
    <row r="653" spans="2:2" x14ac:dyDescent="0.2">
      <c r="B653" s="2"/>
    </row>
    <row r="654" spans="2:2" x14ac:dyDescent="0.2">
      <c r="B654" s="2"/>
    </row>
    <row r="655" spans="2:2" x14ac:dyDescent="0.2">
      <c r="B655" s="2"/>
    </row>
    <row r="656" spans="2:2" x14ac:dyDescent="0.2">
      <c r="B656" s="2"/>
    </row>
    <row r="657" spans="2:2" x14ac:dyDescent="0.2">
      <c r="B657" s="2"/>
    </row>
    <row r="658" spans="2:2" x14ac:dyDescent="0.2">
      <c r="B658" s="2"/>
    </row>
    <row r="659" spans="2:2" x14ac:dyDescent="0.2">
      <c r="B659" s="2"/>
    </row>
    <row r="660" spans="2:2" x14ac:dyDescent="0.2">
      <c r="B660" s="2"/>
    </row>
    <row r="661" spans="2:2" x14ac:dyDescent="0.2">
      <c r="B661" s="2"/>
    </row>
    <row r="662" spans="2:2" x14ac:dyDescent="0.2">
      <c r="B662" s="2"/>
    </row>
    <row r="663" spans="2:2" x14ac:dyDescent="0.2">
      <c r="B663" s="2"/>
    </row>
    <row r="664" spans="2:2" x14ac:dyDescent="0.2">
      <c r="B664" s="2"/>
    </row>
    <row r="665" spans="2:2" x14ac:dyDescent="0.2">
      <c r="B665" s="2"/>
    </row>
    <row r="666" spans="2:2" x14ac:dyDescent="0.2">
      <c r="B666" s="2"/>
    </row>
    <row r="667" spans="2:2" x14ac:dyDescent="0.2">
      <c r="B667" s="2"/>
    </row>
    <row r="668" spans="2:2" x14ac:dyDescent="0.2">
      <c r="B668" s="2"/>
    </row>
    <row r="669" spans="2:2" x14ac:dyDescent="0.2">
      <c r="B669" s="2"/>
    </row>
    <row r="670" spans="2:2" x14ac:dyDescent="0.2">
      <c r="B670" s="2"/>
    </row>
    <row r="671" spans="2:2" x14ac:dyDescent="0.2">
      <c r="B671" s="2"/>
    </row>
    <row r="672" spans="2:2" x14ac:dyDescent="0.2">
      <c r="B672" s="2"/>
    </row>
    <row r="673" spans="2:2" x14ac:dyDescent="0.2">
      <c r="B673" s="2"/>
    </row>
    <row r="674" spans="2:2" x14ac:dyDescent="0.2">
      <c r="B674" s="2"/>
    </row>
    <row r="675" spans="2:2" x14ac:dyDescent="0.2">
      <c r="B675" s="2"/>
    </row>
    <row r="676" spans="2:2" x14ac:dyDescent="0.2">
      <c r="B676" s="2"/>
    </row>
    <row r="677" spans="2:2" x14ac:dyDescent="0.2">
      <c r="B677" s="2"/>
    </row>
    <row r="678" spans="2:2" x14ac:dyDescent="0.2">
      <c r="B678" s="2"/>
    </row>
    <row r="679" spans="2:2" x14ac:dyDescent="0.2">
      <c r="B679" s="2"/>
    </row>
    <row r="680" spans="2:2" x14ac:dyDescent="0.2">
      <c r="B680" s="2"/>
    </row>
    <row r="681" spans="2:2" x14ac:dyDescent="0.2">
      <c r="B681" s="2"/>
    </row>
    <row r="682" spans="2:2" x14ac:dyDescent="0.2">
      <c r="B682" s="2"/>
    </row>
    <row r="683" spans="2:2" x14ac:dyDescent="0.2">
      <c r="B683" s="2"/>
    </row>
    <row r="684" spans="2:2" x14ac:dyDescent="0.2">
      <c r="B684" s="2"/>
    </row>
    <row r="685" spans="2:2" x14ac:dyDescent="0.2">
      <c r="B685" s="2"/>
    </row>
    <row r="686" spans="2:2" x14ac:dyDescent="0.2">
      <c r="B686" s="2"/>
    </row>
    <row r="687" spans="2:2" x14ac:dyDescent="0.2">
      <c r="B687" s="2"/>
    </row>
    <row r="688" spans="2:2" x14ac:dyDescent="0.2">
      <c r="B688" s="2"/>
    </row>
    <row r="689" spans="2:2" x14ac:dyDescent="0.2">
      <c r="B689" s="2"/>
    </row>
    <row r="690" spans="2:2" x14ac:dyDescent="0.2">
      <c r="B690" s="2"/>
    </row>
    <row r="691" spans="2:2" x14ac:dyDescent="0.2">
      <c r="B691" s="2"/>
    </row>
    <row r="692" spans="2:2" x14ac:dyDescent="0.2">
      <c r="B692" s="2"/>
    </row>
    <row r="693" spans="2:2" x14ac:dyDescent="0.2">
      <c r="B693" s="2"/>
    </row>
    <row r="694" spans="2:2" x14ac:dyDescent="0.2">
      <c r="B694" s="2"/>
    </row>
    <row r="695" spans="2:2" x14ac:dyDescent="0.2">
      <c r="B695" s="2"/>
    </row>
    <row r="696" spans="2:2" x14ac:dyDescent="0.2">
      <c r="B696" s="2"/>
    </row>
    <row r="697" spans="2:2" x14ac:dyDescent="0.2">
      <c r="B697" s="2"/>
    </row>
    <row r="698" spans="2:2" x14ac:dyDescent="0.2">
      <c r="B698" s="2"/>
    </row>
    <row r="699" spans="2:2" x14ac:dyDescent="0.2">
      <c r="B699" s="2"/>
    </row>
    <row r="700" spans="2:2" x14ac:dyDescent="0.2">
      <c r="B700" s="2"/>
    </row>
    <row r="701" spans="2:2" x14ac:dyDescent="0.2">
      <c r="B701" s="2"/>
    </row>
    <row r="702" spans="2:2" x14ac:dyDescent="0.2">
      <c r="B702" s="2"/>
    </row>
    <row r="703" spans="2:2" x14ac:dyDescent="0.2">
      <c r="B703" s="2"/>
    </row>
    <row r="704" spans="2:2" x14ac:dyDescent="0.2">
      <c r="B704" s="2"/>
    </row>
    <row r="705" spans="2:2" x14ac:dyDescent="0.2">
      <c r="B705" s="2"/>
    </row>
    <row r="706" spans="2:2" x14ac:dyDescent="0.2">
      <c r="B706" s="2"/>
    </row>
    <row r="707" spans="2:2" x14ac:dyDescent="0.2">
      <c r="B707" s="2"/>
    </row>
    <row r="708" spans="2:2" x14ac:dyDescent="0.2">
      <c r="B708" s="2"/>
    </row>
    <row r="709" spans="2:2" x14ac:dyDescent="0.2">
      <c r="B709" s="2"/>
    </row>
    <row r="710" spans="2:2" x14ac:dyDescent="0.2">
      <c r="B710" s="2"/>
    </row>
    <row r="711" spans="2:2" x14ac:dyDescent="0.2">
      <c r="B711" s="2"/>
    </row>
    <row r="712" spans="2:2" x14ac:dyDescent="0.2">
      <c r="B712" s="2"/>
    </row>
    <row r="713" spans="2:2" x14ac:dyDescent="0.2">
      <c r="B713" s="2"/>
    </row>
    <row r="714" spans="2:2" x14ac:dyDescent="0.2">
      <c r="B714" s="2"/>
    </row>
    <row r="715" spans="2:2" x14ac:dyDescent="0.2">
      <c r="B715" s="2"/>
    </row>
    <row r="716" spans="2:2" x14ac:dyDescent="0.2">
      <c r="B716" s="2"/>
    </row>
    <row r="717" spans="2:2" x14ac:dyDescent="0.2">
      <c r="B717" s="2"/>
    </row>
    <row r="718" spans="2:2" x14ac:dyDescent="0.2">
      <c r="B718" s="2"/>
    </row>
    <row r="719" spans="2:2" x14ac:dyDescent="0.2">
      <c r="B719" s="2"/>
    </row>
    <row r="720" spans="2:2" x14ac:dyDescent="0.2">
      <c r="B720" s="2"/>
    </row>
    <row r="721" spans="2:2" x14ac:dyDescent="0.2">
      <c r="B721" s="2"/>
    </row>
    <row r="722" spans="2:2" x14ac:dyDescent="0.2">
      <c r="B722" s="2"/>
    </row>
    <row r="723" spans="2:2" x14ac:dyDescent="0.2">
      <c r="B723" s="2"/>
    </row>
    <row r="724" spans="2:2" x14ac:dyDescent="0.2">
      <c r="B724" s="2"/>
    </row>
    <row r="725" spans="2:2" x14ac:dyDescent="0.2">
      <c r="B725" s="2"/>
    </row>
    <row r="726" spans="2:2" x14ac:dyDescent="0.2">
      <c r="B726" s="2"/>
    </row>
    <row r="727" spans="2:2" x14ac:dyDescent="0.2">
      <c r="B727" s="2"/>
    </row>
    <row r="728" spans="2:2" x14ac:dyDescent="0.2">
      <c r="B728" s="2"/>
    </row>
    <row r="729" spans="2:2" x14ac:dyDescent="0.2">
      <c r="B729" s="2"/>
    </row>
    <row r="730" spans="2:2" x14ac:dyDescent="0.2">
      <c r="B730" s="2"/>
    </row>
    <row r="731" spans="2:2" x14ac:dyDescent="0.2">
      <c r="B731" s="2"/>
    </row>
    <row r="732" spans="2:2" x14ac:dyDescent="0.2">
      <c r="B732" s="2"/>
    </row>
    <row r="733" spans="2:2" x14ac:dyDescent="0.2">
      <c r="B733" s="2"/>
    </row>
    <row r="734" spans="2:2" x14ac:dyDescent="0.2">
      <c r="B734" s="2"/>
    </row>
    <row r="735" spans="2:2" x14ac:dyDescent="0.2">
      <c r="B735" s="2"/>
    </row>
    <row r="736" spans="2:2" x14ac:dyDescent="0.2">
      <c r="B736" s="2"/>
    </row>
    <row r="737" spans="2:2" x14ac:dyDescent="0.2">
      <c r="B737" s="2"/>
    </row>
    <row r="738" spans="2:2" x14ac:dyDescent="0.2">
      <c r="B738" s="2"/>
    </row>
    <row r="739" spans="2:2" x14ac:dyDescent="0.2">
      <c r="B739" s="2"/>
    </row>
    <row r="740" spans="2:2" x14ac:dyDescent="0.2">
      <c r="B740" s="2"/>
    </row>
    <row r="741" spans="2:2" x14ac:dyDescent="0.2">
      <c r="B741" s="2"/>
    </row>
    <row r="742" spans="2:2" x14ac:dyDescent="0.2">
      <c r="B742" s="2"/>
    </row>
    <row r="743" spans="2:2" x14ac:dyDescent="0.2">
      <c r="B743" s="2"/>
    </row>
    <row r="744" spans="2:2" x14ac:dyDescent="0.2">
      <c r="B744" s="2"/>
    </row>
    <row r="745" spans="2:2" x14ac:dyDescent="0.2">
      <c r="B745" s="2"/>
    </row>
    <row r="746" spans="2:2" x14ac:dyDescent="0.2">
      <c r="B746" s="2"/>
    </row>
    <row r="747" spans="2:2" x14ac:dyDescent="0.2">
      <c r="B747" s="2"/>
    </row>
    <row r="748" spans="2:2" x14ac:dyDescent="0.2">
      <c r="B748" s="2"/>
    </row>
    <row r="749" spans="2:2" x14ac:dyDescent="0.2">
      <c r="B749" s="2"/>
    </row>
    <row r="750" spans="2:2" x14ac:dyDescent="0.2">
      <c r="B750" s="2"/>
    </row>
    <row r="751" spans="2:2" x14ac:dyDescent="0.2">
      <c r="B751" s="2"/>
    </row>
    <row r="752" spans="2:2" x14ac:dyDescent="0.2">
      <c r="B752" s="2"/>
    </row>
    <row r="753" spans="2:2" x14ac:dyDescent="0.2">
      <c r="B753" s="2"/>
    </row>
    <row r="754" spans="2:2" x14ac:dyDescent="0.2">
      <c r="B754" s="2"/>
    </row>
    <row r="755" spans="2:2" x14ac:dyDescent="0.2">
      <c r="B755" s="2"/>
    </row>
    <row r="756" spans="2:2" x14ac:dyDescent="0.2">
      <c r="B756" s="2"/>
    </row>
    <row r="757" spans="2:2" x14ac:dyDescent="0.2">
      <c r="B757" s="2"/>
    </row>
    <row r="758" spans="2:2" x14ac:dyDescent="0.2">
      <c r="B758" s="2"/>
    </row>
    <row r="759" spans="2:2" x14ac:dyDescent="0.2">
      <c r="B759" s="2"/>
    </row>
    <row r="760" spans="2:2" x14ac:dyDescent="0.2">
      <c r="B760" s="2"/>
    </row>
    <row r="761" spans="2:2" x14ac:dyDescent="0.2">
      <c r="B761" s="2"/>
    </row>
    <row r="762" spans="2:2" x14ac:dyDescent="0.2">
      <c r="B762" s="2"/>
    </row>
    <row r="763" spans="2:2" x14ac:dyDescent="0.2">
      <c r="B763" s="2"/>
    </row>
    <row r="764" spans="2:2" x14ac:dyDescent="0.2">
      <c r="B764" s="2"/>
    </row>
    <row r="765" spans="2:2" x14ac:dyDescent="0.2">
      <c r="B765" s="2"/>
    </row>
    <row r="766" spans="2:2" x14ac:dyDescent="0.2">
      <c r="B766" s="2"/>
    </row>
    <row r="767" spans="2:2" x14ac:dyDescent="0.2">
      <c r="B767" s="2"/>
    </row>
    <row r="768" spans="2:2" x14ac:dyDescent="0.2">
      <c r="B768" s="2"/>
    </row>
    <row r="769" spans="2:2" x14ac:dyDescent="0.2">
      <c r="B769" s="2"/>
    </row>
    <row r="770" spans="2:2" x14ac:dyDescent="0.2">
      <c r="B770" s="2"/>
    </row>
    <row r="771" spans="2:2" x14ac:dyDescent="0.2">
      <c r="B771" s="2"/>
    </row>
    <row r="772" spans="2:2" x14ac:dyDescent="0.2">
      <c r="B772" s="2"/>
    </row>
    <row r="773" spans="2:2" x14ac:dyDescent="0.2">
      <c r="B773" s="2"/>
    </row>
    <row r="774" spans="2:2" x14ac:dyDescent="0.2">
      <c r="B774" s="2"/>
    </row>
    <row r="775" spans="2:2" x14ac:dyDescent="0.2">
      <c r="B775" s="2"/>
    </row>
    <row r="776" spans="2:2" x14ac:dyDescent="0.2">
      <c r="B776" s="2"/>
    </row>
    <row r="777" spans="2:2" x14ac:dyDescent="0.2">
      <c r="B777" s="2"/>
    </row>
    <row r="778" spans="2:2" x14ac:dyDescent="0.2">
      <c r="B778" s="2"/>
    </row>
    <row r="779" spans="2:2" x14ac:dyDescent="0.2">
      <c r="B779" s="2"/>
    </row>
    <row r="780" spans="2:2" x14ac:dyDescent="0.2">
      <c r="B780" s="2"/>
    </row>
    <row r="781" spans="2:2" x14ac:dyDescent="0.2">
      <c r="B781" s="2"/>
    </row>
    <row r="782" spans="2:2" x14ac:dyDescent="0.2">
      <c r="B782" s="2"/>
    </row>
    <row r="783" spans="2:2" x14ac:dyDescent="0.2">
      <c r="B783" s="2"/>
    </row>
    <row r="784" spans="2:2" x14ac:dyDescent="0.2">
      <c r="B784" s="2"/>
    </row>
    <row r="785" spans="2:2" x14ac:dyDescent="0.2">
      <c r="B785" s="2"/>
    </row>
    <row r="786" spans="2:2" x14ac:dyDescent="0.2">
      <c r="B786" s="2"/>
    </row>
    <row r="787" spans="2:2" x14ac:dyDescent="0.2">
      <c r="B787" s="2"/>
    </row>
    <row r="788" spans="2:2" x14ac:dyDescent="0.2">
      <c r="B788" s="2"/>
    </row>
    <row r="789" spans="2:2" x14ac:dyDescent="0.2">
      <c r="B789" s="2"/>
    </row>
    <row r="790" spans="2:2" x14ac:dyDescent="0.2">
      <c r="B790" s="2"/>
    </row>
    <row r="791" spans="2:2" x14ac:dyDescent="0.2">
      <c r="B791" s="2"/>
    </row>
    <row r="792" spans="2:2" x14ac:dyDescent="0.2">
      <c r="B792" s="2"/>
    </row>
    <row r="793" spans="2:2" x14ac:dyDescent="0.2">
      <c r="B793" s="2"/>
    </row>
    <row r="794" spans="2:2" x14ac:dyDescent="0.2">
      <c r="B794" s="2"/>
    </row>
    <row r="795" spans="2:2" x14ac:dyDescent="0.2">
      <c r="B795" s="2"/>
    </row>
    <row r="796" spans="2:2" x14ac:dyDescent="0.2">
      <c r="B796" s="2"/>
    </row>
    <row r="797" spans="2:2" x14ac:dyDescent="0.2">
      <c r="B797" s="2"/>
    </row>
    <row r="798" spans="2:2" x14ac:dyDescent="0.2">
      <c r="B798" s="2"/>
    </row>
    <row r="799" spans="2:2" x14ac:dyDescent="0.2">
      <c r="B799" s="2"/>
    </row>
    <row r="800" spans="2:2" x14ac:dyDescent="0.2">
      <c r="B800" s="2"/>
    </row>
    <row r="801" spans="2:2" x14ac:dyDescent="0.2">
      <c r="B801" s="2"/>
    </row>
    <row r="802" spans="2:2" x14ac:dyDescent="0.2">
      <c r="B802" s="2"/>
    </row>
    <row r="803" spans="2:2" x14ac:dyDescent="0.2">
      <c r="B803" s="2"/>
    </row>
    <row r="804" spans="2:2" x14ac:dyDescent="0.2">
      <c r="B804" s="2"/>
    </row>
    <row r="805" spans="2:2" x14ac:dyDescent="0.2">
      <c r="B805" s="2"/>
    </row>
    <row r="806" spans="2:2" x14ac:dyDescent="0.2">
      <c r="B806" s="2"/>
    </row>
    <row r="807" spans="2:2" x14ac:dyDescent="0.2">
      <c r="B807" s="2"/>
    </row>
    <row r="808" spans="2:2" x14ac:dyDescent="0.2">
      <c r="B808" s="2"/>
    </row>
    <row r="809" spans="2:2" x14ac:dyDescent="0.2">
      <c r="B809" s="2"/>
    </row>
    <row r="810" spans="2:2" x14ac:dyDescent="0.2">
      <c r="B810" s="2"/>
    </row>
    <row r="811" spans="2:2" x14ac:dyDescent="0.2">
      <c r="B811" s="2"/>
    </row>
    <row r="812" spans="2:2" x14ac:dyDescent="0.2">
      <c r="B812" s="2"/>
    </row>
    <row r="813" spans="2:2" x14ac:dyDescent="0.2">
      <c r="B813" s="2"/>
    </row>
    <row r="814" spans="2:2" x14ac:dyDescent="0.2">
      <c r="B814" s="2"/>
    </row>
    <row r="815" spans="2:2" x14ac:dyDescent="0.2">
      <c r="B815" s="2"/>
    </row>
    <row r="816" spans="2:2" x14ac:dyDescent="0.2">
      <c r="B816" s="2"/>
    </row>
    <row r="817" spans="2:2" x14ac:dyDescent="0.2">
      <c r="B817" s="2"/>
    </row>
    <row r="818" spans="2:2" x14ac:dyDescent="0.2">
      <c r="B818" s="2"/>
    </row>
    <row r="819" spans="2:2" x14ac:dyDescent="0.2">
      <c r="B819" s="2"/>
    </row>
    <row r="820" spans="2:2" x14ac:dyDescent="0.2">
      <c r="B820" s="2"/>
    </row>
    <row r="821" spans="2:2" x14ac:dyDescent="0.2">
      <c r="B821" s="2"/>
    </row>
    <row r="822" spans="2:2" x14ac:dyDescent="0.2">
      <c r="B822" s="2"/>
    </row>
    <row r="823" spans="2:2" x14ac:dyDescent="0.2">
      <c r="B823" s="2"/>
    </row>
    <row r="824" spans="2:2" x14ac:dyDescent="0.2">
      <c r="B824" s="2"/>
    </row>
    <row r="825" spans="2:2" x14ac:dyDescent="0.2">
      <c r="B825" s="2"/>
    </row>
    <row r="826" spans="2:2" x14ac:dyDescent="0.2">
      <c r="B826" s="2"/>
    </row>
    <row r="827" spans="2:2" x14ac:dyDescent="0.2">
      <c r="B827" s="2"/>
    </row>
    <row r="828" spans="2:2" x14ac:dyDescent="0.2">
      <c r="B828" s="2"/>
    </row>
    <row r="829" spans="2:2" x14ac:dyDescent="0.2">
      <c r="B829" s="2"/>
    </row>
    <row r="830" spans="2:2" x14ac:dyDescent="0.2">
      <c r="B830" s="2"/>
    </row>
    <row r="831" spans="2:2" x14ac:dyDescent="0.2">
      <c r="B831" s="2"/>
    </row>
    <row r="832" spans="2:2" x14ac:dyDescent="0.2">
      <c r="B832" s="2"/>
    </row>
    <row r="833" spans="2:2" x14ac:dyDescent="0.2">
      <c r="B833" s="2"/>
    </row>
    <row r="834" spans="2:2" x14ac:dyDescent="0.2">
      <c r="B834" s="2"/>
    </row>
    <row r="835" spans="2:2" x14ac:dyDescent="0.2">
      <c r="B835" s="2"/>
    </row>
    <row r="836" spans="2:2" x14ac:dyDescent="0.2">
      <c r="B836" s="2"/>
    </row>
    <row r="837" spans="2:2" x14ac:dyDescent="0.2">
      <c r="B837" s="2"/>
    </row>
    <row r="838" spans="2:2" x14ac:dyDescent="0.2">
      <c r="B838" s="2"/>
    </row>
    <row r="839" spans="2:2" x14ac:dyDescent="0.2">
      <c r="B839" s="2"/>
    </row>
    <row r="840" spans="2:2" x14ac:dyDescent="0.2">
      <c r="B840" s="2"/>
    </row>
    <row r="841" spans="2:2" x14ac:dyDescent="0.2">
      <c r="B841" s="2"/>
    </row>
    <row r="842" spans="2:2" x14ac:dyDescent="0.2">
      <c r="B842" s="2"/>
    </row>
    <row r="843" spans="2:2" x14ac:dyDescent="0.2">
      <c r="B843" s="2"/>
    </row>
    <row r="844" spans="2:2" x14ac:dyDescent="0.2">
      <c r="B844" s="2"/>
    </row>
    <row r="845" spans="2:2" x14ac:dyDescent="0.2">
      <c r="B845" s="2"/>
    </row>
    <row r="846" spans="2:2" x14ac:dyDescent="0.2">
      <c r="B846" s="2"/>
    </row>
    <row r="847" spans="2:2" x14ac:dyDescent="0.2">
      <c r="B847" s="2"/>
    </row>
    <row r="848" spans="2:2" x14ac:dyDescent="0.2">
      <c r="B848" s="2"/>
    </row>
    <row r="849" spans="2:2" x14ac:dyDescent="0.2">
      <c r="B849" s="2"/>
    </row>
    <row r="850" spans="2:2" x14ac:dyDescent="0.2">
      <c r="B850" s="2"/>
    </row>
    <row r="851" spans="2:2" x14ac:dyDescent="0.2">
      <c r="B851" s="2"/>
    </row>
    <row r="852" spans="2:2" x14ac:dyDescent="0.2">
      <c r="B852" s="2"/>
    </row>
    <row r="853" spans="2:2" x14ac:dyDescent="0.2">
      <c r="B853" s="2"/>
    </row>
    <row r="854" spans="2:2" x14ac:dyDescent="0.2">
      <c r="B854" s="2"/>
    </row>
    <row r="855" spans="2:2" x14ac:dyDescent="0.2">
      <c r="B855" s="2"/>
    </row>
    <row r="856" spans="2:2" x14ac:dyDescent="0.2">
      <c r="B856" s="2"/>
    </row>
    <row r="857" spans="2:2" x14ac:dyDescent="0.2">
      <c r="B857" s="2"/>
    </row>
    <row r="858" spans="2:2" x14ac:dyDescent="0.2">
      <c r="B858" s="2"/>
    </row>
    <row r="859" spans="2:2" x14ac:dyDescent="0.2">
      <c r="B859" s="2"/>
    </row>
    <row r="860" spans="2:2" x14ac:dyDescent="0.2">
      <c r="B860" s="2"/>
    </row>
    <row r="861" spans="2:2" x14ac:dyDescent="0.2">
      <c r="B861" s="2"/>
    </row>
    <row r="862" spans="2:2" x14ac:dyDescent="0.2">
      <c r="B862" s="2"/>
    </row>
    <row r="863" spans="2:2" x14ac:dyDescent="0.2">
      <c r="B863" s="2"/>
    </row>
    <row r="864" spans="2:2" x14ac:dyDescent="0.2">
      <c r="B864" s="2"/>
    </row>
    <row r="865" spans="2:2" x14ac:dyDescent="0.2">
      <c r="B865" s="2"/>
    </row>
    <row r="866" spans="2:2" x14ac:dyDescent="0.2">
      <c r="B866" s="2"/>
    </row>
    <row r="867" spans="2:2" x14ac:dyDescent="0.2">
      <c r="B867" s="2"/>
    </row>
    <row r="868" spans="2:2" x14ac:dyDescent="0.2">
      <c r="B868" s="2"/>
    </row>
    <row r="869" spans="2:2" x14ac:dyDescent="0.2">
      <c r="B869" s="2"/>
    </row>
    <row r="870" spans="2:2" x14ac:dyDescent="0.2">
      <c r="B870" s="2"/>
    </row>
    <row r="871" spans="2:2" x14ac:dyDescent="0.2">
      <c r="B871" s="2"/>
    </row>
    <row r="872" spans="2:2" x14ac:dyDescent="0.2">
      <c r="B872" s="2"/>
    </row>
    <row r="873" spans="2:2" x14ac:dyDescent="0.2">
      <c r="B873" s="2"/>
    </row>
    <row r="874" spans="2:2" x14ac:dyDescent="0.2">
      <c r="B874" s="2"/>
    </row>
    <row r="875" spans="2:2" x14ac:dyDescent="0.2">
      <c r="B875" s="2"/>
    </row>
    <row r="876" spans="2:2" x14ac:dyDescent="0.2">
      <c r="B876" s="2"/>
    </row>
    <row r="877" spans="2:2" x14ac:dyDescent="0.2">
      <c r="B877" s="2"/>
    </row>
    <row r="878" spans="2:2" x14ac:dyDescent="0.2">
      <c r="B878" s="2"/>
    </row>
    <row r="879" spans="2:2" x14ac:dyDescent="0.2">
      <c r="B879" s="2"/>
    </row>
    <row r="880" spans="2:2" x14ac:dyDescent="0.2">
      <c r="B880" s="2"/>
    </row>
    <row r="881" spans="2:2" x14ac:dyDescent="0.2">
      <c r="B881" s="2"/>
    </row>
    <row r="882" spans="2:2" x14ac:dyDescent="0.2">
      <c r="B882" s="2"/>
    </row>
    <row r="883" spans="2:2" x14ac:dyDescent="0.2">
      <c r="B883" s="2"/>
    </row>
    <row r="884" spans="2:2" x14ac:dyDescent="0.2">
      <c r="B884" s="2"/>
    </row>
    <row r="885" spans="2:2" x14ac:dyDescent="0.2">
      <c r="B885" s="2"/>
    </row>
    <row r="886" spans="2:2" x14ac:dyDescent="0.2">
      <c r="B886" s="2"/>
    </row>
    <row r="887" spans="2:2" x14ac:dyDescent="0.2">
      <c r="B887" s="2"/>
    </row>
    <row r="888" spans="2:2" x14ac:dyDescent="0.2">
      <c r="B888" s="2"/>
    </row>
    <row r="889" spans="2:2" x14ac:dyDescent="0.2">
      <c r="B889" s="2"/>
    </row>
    <row r="890" spans="2:2" x14ac:dyDescent="0.2">
      <c r="B890" s="2"/>
    </row>
    <row r="891" spans="2:2" x14ac:dyDescent="0.2">
      <c r="B891" s="2"/>
    </row>
    <row r="892" spans="2:2" x14ac:dyDescent="0.2">
      <c r="B892" s="2"/>
    </row>
    <row r="893" spans="2:2" x14ac:dyDescent="0.2">
      <c r="B893" s="2"/>
    </row>
    <row r="894" spans="2:2" x14ac:dyDescent="0.2">
      <c r="B894" s="2"/>
    </row>
    <row r="895" spans="2:2" x14ac:dyDescent="0.2">
      <c r="B895" s="2"/>
    </row>
    <row r="896" spans="2:2" x14ac:dyDescent="0.2">
      <c r="B896" s="2"/>
    </row>
    <row r="897" spans="2:2" x14ac:dyDescent="0.2">
      <c r="B897" s="2"/>
    </row>
    <row r="898" spans="2:2" x14ac:dyDescent="0.2">
      <c r="B898" s="2"/>
    </row>
    <row r="899" spans="2:2" x14ac:dyDescent="0.2">
      <c r="B899" s="2"/>
    </row>
    <row r="900" spans="2:2" x14ac:dyDescent="0.2">
      <c r="B900" s="2"/>
    </row>
    <row r="901" spans="2:2" x14ac:dyDescent="0.2">
      <c r="B901" s="2"/>
    </row>
    <row r="902" spans="2:2" x14ac:dyDescent="0.2">
      <c r="B902" s="2"/>
    </row>
    <row r="903" spans="2:2" x14ac:dyDescent="0.2">
      <c r="B903" s="2"/>
    </row>
    <row r="904" spans="2:2" x14ac:dyDescent="0.2">
      <c r="B904" s="2"/>
    </row>
    <row r="905" spans="2:2" x14ac:dyDescent="0.2">
      <c r="B905" s="2"/>
    </row>
    <row r="906" spans="2:2" x14ac:dyDescent="0.2">
      <c r="B906" s="2"/>
    </row>
    <row r="907" spans="2:2" x14ac:dyDescent="0.2">
      <c r="B907" s="2"/>
    </row>
    <row r="908" spans="2:2" x14ac:dyDescent="0.2">
      <c r="B908" s="2"/>
    </row>
    <row r="909" spans="2:2" x14ac:dyDescent="0.2">
      <c r="B909" s="2"/>
    </row>
    <row r="910" spans="2:2" x14ac:dyDescent="0.2">
      <c r="B910" s="2"/>
    </row>
    <row r="911" spans="2:2" x14ac:dyDescent="0.2">
      <c r="B911" s="2"/>
    </row>
    <row r="912" spans="2:2" x14ac:dyDescent="0.2">
      <c r="B912" s="2"/>
    </row>
    <row r="913" spans="2:2" x14ac:dyDescent="0.2">
      <c r="B913" s="2"/>
    </row>
    <row r="914" spans="2:2" x14ac:dyDescent="0.2">
      <c r="B914" s="2"/>
    </row>
    <row r="915" spans="2:2" x14ac:dyDescent="0.2">
      <c r="B915" s="2"/>
    </row>
    <row r="916" spans="2:2" x14ac:dyDescent="0.2">
      <c r="B916" s="2"/>
    </row>
    <row r="917" spans="2:2" x14ac:dyDescent="0.2">
      <c r="B917" s="2"/>
    </row>
    <row r="918" spans="2:2" x14ac:dyDescent="0.2">
      <c r="B918" s="2"/>
    </row>
    <row r="919" spans="2:2" x14ac:dyDescent="0.2">
      <c r="B919" s="2"/>
    </row>
    <row r="920" spans="2:2" x14ac:dyDescent="0.2">
      <c r="B920" s="2"/>
    </row>
    <row r="921" spans="2:2" x14ac:dyDescent="0.2">
      <c r="B921" s="2"/>
    </row>
    <row r="922" spans="2:2" x14ac:dyDescent="0.2">
      <c r="B922" s="2"/>
    </row>
    <row r="923" spans="2:2" x14ac:dyDescent="0.2">
      <c r="B923" s="2"/>
    </row>
    <row r="924" spans="2:2" x14ac:dyDescent="0.2">
      <c r="B924" s="2"/>
    </row>
    <row r="925" spans="2:2" x14ac:dyDescent="0.2">
      <c r="B925" s="2"/>
    </row>
    <row r="926" spans="2:2" x14ac:dyDescent="0.2">
      <c r="B926" s="2"/>
    </row>
    <row r="927" spans="2:2" x14ac:dyDescent="0.2">
      <c r="B927" s="2"/>
    </row>
    <row r="928" spans="2:2" x14ac:dyDescent="0.2">
      <c r="B928" s="2"/>
    </row>
    <row r="929" spans="2:2" x14ac:dyDescent="0.2">
      <c r="B929" s="2"/>
    </row>
    <row r="930" spans="2:2" x14ac:dyDescent="0.2">
      <c r="B930" s="2"/>
    </row>
    <row r="931" spans="2:2" x14ac:dyDescent="0.2">
      <c r="B931" s="2"/>
    </row>
    <row r="932" spans="2:2" x14ac:dyDescent="0.2">
      <c r="B932" s="2"/>
    </row>
    <row r="933" spans="2:2" x14ac:dyDescent="0.2">
      <c r="B933" s="2"/>
    </row>
    <row r="934" spans="2:2" x14ac:dyDescent="0.2">
      <c r="B934" s="2"/>
    </row>
    <row r="935" spans="2:2" x14ac:dyDescent="0.2">
      <c r="B935" s="2"/>
    </row>
    <row r="936" spans="2:2" x14ac:dyDescent="0.2">
      <c r="B936" s="2"/>
    </row>
    <row r="937" spans="2:2" x14ac:dyDescent="0.2">
      <c r="B937" s="2"/>
    </row>
    <row r="938" spans="2:2" x14ac:dyDescent="0.2">
      <c r="B938" s="2"/>
    </row>
    <row r="939" spans="2:2" x14ac:dyDescent="0.2">
      <c r="B939" s="2"/>
    </row>
    <row r="940" spans="2:2" x14ac:dyDescent="0.2">
      <c r="B940" s="2"/>
    </row>
    <row r="941" spans="2:2" x14ac:dyDescent="0.2">
      <c r="B941" s="2"/>
    </row>
    <row r="942" spans="2:2" x14ac:dyDescent="0.2">
      <c r="B942" s="2"/>
    </row>
    <row r="943" spans="2:2" x14ac:dyDescent="0.2">
      <c r="B943" s="2"/>
    </row>
    <row r="944" spans="2:2" x14ac:dyDescent="0.2">
      <c r="B944" s="2"/>
    </row>
    <row r="945" spans="2:2" x14ac:dyDescent="0.2">
      <c r="B945" s="2"/>
    </row>
    <row r="946" spans="2:2" x14ac:dyDescent="0.2">
      <c r="B946" s="2"/>
    </row>
    <row r="947" spans="2:2" x14ac:dyDescent="0.2">
      <c r="B947" s="2"/>
    </row>
    <row r="948" spans="2:2" x14ac:dyDescent="0.2">
      <c r="B948" s="2"/>
    </row>
    <row r="949" spans="2:2" x14ac:dyDescent="0.2">
      <c r="B949" s="2"/>
    </row>
    <row r="950" spans="2:2" x14ac:dyDescent="0.2">
      <c r="B950" s="2"/>
    </row>
    <row r="951" spans="2:2" x14ac:dyDescent="0.2">
      <c r="B951" s="2"/>
    </row>
    <row r="952" spans="2:2" x14ac:dyDescent="0.2">
      <c r="B952" s="2"/>
    </row>
    <row r="953" spans="2:2" x14ac:dyDescent="0.2">
      <c r="B953" s="2"/>
    </row>
    <row r="954" spans="2:2" x14ac:dyDescent="0.2">
      <c r="B954" s="2"/>
    </row>
    <row r="955" spans="2:2" x14ac:dyDescent="0.2">
      <c r="B955" s="2"/>
    </row>
    <row r="956" spans="2:2" x14ac:dyDescent="0.2">
      <c r="B956" s="2"/>
    </row>
    <row r="957" spans="2:2" x14ac:dyDescent="0.2">
      <c r="B957" s="2"/>
    </row>
    <row r="958" spans="2:2" x14ac:dyDescent="0.2">
      <c r="B958" s="2"/>
    </row>
    <row r="959" spans="2:2" x14ac:dyDescent="0.2">
      <c r="B959" s="2"/>
    </row>
    <row r="960" spans="2:2" x14ac:dyDescent="0.2">
      <c r="B960" s="2"/>
    </row>
    <row r="961" spans="2:2" x14ac:dyDescent="0.2">
      <c r="B961" s="2"/>
    </row>
    <row r="962" spans="2:2" x14ac:dyDescent="0.2">
      <c r="B962" s="2"/>
    </row>
    <row r="963" spans="2:2" x14ac:dyDescent="0.2">
      <c r="B963" s="2"/>
    </row>
    <row r="964" spans="2:2" x14ac:dyDescent="0.2">
      <c r="B964" s="2"/>
    </row>
    <row r="965" spans="2:2" x14ac:dyDescent="0.2">
      <c r="B965" s="2"/>
    </row>
    <row r="966" spans="2:2" x14ac:dyDescent="0.2">
      <c r="B966" s="2"/>
    </row>
    <row r="967" spans="2:2" x14ac:dyDescent="0.2">
      <c r="B967" s="2"/>
    </row>
    <row r="968" spans="2:2" x14ac:dyDescent="0.2">
      <c r="B968" s="2"/>
    </row>
    <row r="969" spans="2:2" x14ac:dyDescent="0.2">
      <c r="B969" s="2"/>
    </row>
    <row r="970" spans="2:2" x14ac:dyDescent="0.2">
      <c r="B970" s="2"/>
    </row>
    <row r="971" spans="2:2" x14ac:dyDescent="0.2">
      <c r="B971" s="2"/>
    </row>
    <row r="972" spans="2:2" x14ac:dyDescent="0.2">
      <c r="B972" s="2"/>
    </row>
    <row r="973" spans="2:2" x14ac:dyDescent="0.2">
      <c r="B973" s="2"/>
    </row>
    <row r="974" spans="2:2" x14ac:dyDescent="0.2">
      <c r="B974" s="2"/>
    </row>
    <row r="975" spans="2:2" x14ac:dyDescent="0.2">
      <c r="B975" s="2"/>
    </row>
    <row r="976" spans="2:2" x14ac:dyDescent="0.2">
      <c r="B976" s="2"/>
    </row>
    <row r="977" spans="2:2" x14ac:dyDescent="0.2">
      <c r="B977" s="2"/>
    </row>
    <row r="978" spans="2:2" x14ac:dyDescent="0.2">
      <c r="B978" s="2"/>
    </row>
    <row r="979" spans="2:2" x14ac:dyDescent="0.2">
      <c r="B979" s="2"/>
    </row>
    <row r="980" spans="2:2" x14ac:dyDescent="0.2">
      <c r="B980" s="2"/>
    </row>
    <row r="981" spans="2:2" x14ac:dyDescent="0.2">
      <c r="B981" s="2"/>
    </row>
    <row r="982" spans="2:2" x14ac:dyDescent="0.2">
      <c r="B982" s="2"/>
    </row>
    <row r="983" spans="2:2" x14ac:dyDescent="0.2">
      <c r="B983" s="2"/>
    </row>
    <row r="984" spans="2:2" x14ac:dyDescent="0.2">
      <c r="B984" s="2"/>
    </row>
    <row r="985" spans="2:2" x14ac:dyDescent="0.2">
      <c r="B985" s="2"/>
    </row>
    <row r="986" spans="2:2" x14ac:dyDescent="0.2">
      <c r="B986" s="2"/>
    </row>
    <row r="987" spans="2:2" x14ac:dyDescent="0.2">
      <c r="B987" s="2"/>
    </row>
    <row r="988" spans="2:2" x14ac:dyDescent="0.2">
      <c r="B988" s="2"/>
    </row>
    <row r="989" spans="2:2" x14ac:dyDescent="0.2">
      <c r="B989" s="2"/>
    </row>
    <row r="990" spans="2:2" x14ac:dyDescent="0.2">
      <c r="B990" s="2"/>
    </row>
    <row r="991" spans="2:2" x14ac:dyDescent="0.2">
      <c r="B991" s="2"/>
    </row>
    <row r="992" spans="2:2" x14ac:dyDescent="0.2">
      <c r="B992" s="2"/>
    </row>
    <row r="993" spans="2:2" x14ac:dyDescent="0.2">
      <c r="B993" s="2"/>
    </row>
    <row r="994" spans="2:2" x14ac:dyDescent="0.2">
      <c r="B994" s="2"/>
    </row>
    <row r="995" spans="2:2" x14ac:dyDescent="0.2">
      <c r="B995" s="2"/>
    </row>
    <row r="996" spans="2:2" x14ac:dyDescent="0.2">
      <c r="B996" s="2"/>
    </row>
    <row r="997" spans="2:2" x14ac:dyDescent="0.2">
      <c r="B997" s="2"/>
    </row>
    <row r="998" spans="2:2" x14ac:dyDescent="0.2">
      <c r="B998" s="2"/>
    </row>
    <row r="999" spans="2:2" x14ac:dyDescent="0.2">
      <c r="B999" s="2"/>
    </row>
    <row r="1000" spans="2:2" x14ac:dyDescent="0.2">
      <c r="B1000" s="2"/>
    </row>
    <row r="1001" spans="2:2" x14ac:dyDescent="0.2">
      <c r="B1001" s="2"/>
    </row>
    <row r="1002" spans="2:2" x14ac:dyDescent="0.2">
      <c r="B1002" s="2"/>
    </row>
    <row r="1003" spans="2:2" x14ac:dyDescent="0.2">
      <c r="B1003" s="2"/>
    </row>
    <row r="1004" spans="2:2" x14ac:dyDescent="0.2">
      <c r="B1004" s="2"/>
    </row>
    <row r="1005" spans="2:2" x14ac:dyDescent="0.2">
      <c r="B1005" s="2"/>
    </row>
    <row r="1006" spans="2:2" x14ac:dyDescent="0.2">
      <c r="B1006" s="2"/>
    </row>
    <row r="1007" spans="2:2" x14ac:dyDescent="0.2">
      <c r="B1007" s="2"/>
    </row>
    <row r="1008" spans="2:2" x14ac:dyDescent="0.2">
      <c r="B1008" s="2"/>
    </row>
    <row r="1009" spans="2:2" x14ac:dyDescent="0.2">
      <c r="B1009" s="2"/>
    </row>
    <row r="1010" spans="2:2" x14ac:dyDescent="0.2">
      <c r="B1010" s="2"/>
    </row>
    <row r="1011" spans="2:2" x14ac:dyDescent="0.2">
      <c r="B1011" s="2"/>
    </row>
    <row r="1012" spans="2:2" x14ac:dyDescent="0.2">
      <c r="B1012" s="2"/>
    </row>
    <row r="1013" spans="2:2" x14ac:dyDescent="0.2">
      <c r="B1013" s="2"/>
    </row>
    <row r="1014" spans="2:2" x14ac:dyDescent="0.2">
      <c r="B1014" s="2"/>
    </row>
    <row r="1015" spans="2:2" x14ac:dyDescent="0.2">
      <c r="B1015" s="2"/>
    </row>
    <row r="1016" spans="2:2" x14ac:dyDescent="0.2">
      <c r="B1016" s="2"/>
    </row>
    <row r="1017" spans="2:2" x14ac:dyDescent="0.2">
      <c r="B1017" s="2"/>
    </row>
    <row r="1018" spans="2:2" x14ac:dyDescent="0.2">
      <c r="B1018" s="2"/>
    </row>
    <row r="1019" spans="2:2" x14ac:dyDescent="0.2">
      <c r="B1019" s="2"/>
    </row>
    <row r="1020" spans="2:2" x14ac:dyDescent="0.2">
      <c r="B1020" s="2"/>
    </row>
    <row r="1021" spans="2:2" x14ac:dyDescent="0.2">
      <c r="B1021" s="2"/>
    </row>
    <row r="1022" spans="2:2" x14ac:dyDescent="0.2">
      <c r="B1022" s="2"/>
    </row>
    <row r="1023" spans="2:2" x14ac:dyDescent="0.2">
      <c r="B1023" s="2"/>
    </row>
    <row r="1024" spans="2:2" x14ac:dyDescent="0.2">
      <c r="B1024" s="2"/>
    </row>
    <row r="1025" spans="2:2" x14ac:dyDescent="0.2">
      <c r="B1025" s="2"/>
    </row>
    <row r="1026" spans="2:2" x14ac:dyDescent="0.2">
      <c r="B1026" s="2"/>
    </row>
    <row r="1027" spans="2:2" x14ac:dyDescent="0.2">
      <c r="B1027" s="2"/>
    </row>
    <row r="1028" spans="2:2" x14ac:dyDescent="0.2">
      <c r="B1028" s="2"/>
    </row>
    <row r="1029" spans="2:2" x14ac:dyDescent="0.2">
      <c r="B1029" s="2"/>
    </row>
    <row r="1030" spans="2:2" x14ac:dyDescent="0.2">
      <c r="B1030" s="2"/>
    </row>
    <row r="1031" spans="2:2" x14ac:dyDescent="0.2">
      <c r="B1031" s="2"/>
    </row>
    <row r="1032" spans="2:2" x14ac:dyDescent="0.2">
      <c r="B1032" s="2"/>
    </row>
    <row r="1033" spans="2:2" x14ac:dyDescent="0.2">
      <c r="B1033" s="2"/>
    </row>
    <row r="1034" spans="2:2" x14ac:dyDescent="0.2">
      <c r="B1034" s="2"/>
    </row>
    <row r="1035" spans="2:2" x14ac:dyDescent="0.2">
      <c r="B1035" s="2"/>
    </row>
    <row r="1036" spans="2:2" x14ac:dyDescent="0.2">
      <c r="B1036" s="2"/>
    </row>
    <row r="1037" spans="2:2" x14ac:dyDescent="0.2">
      <c r="B1037" s="2"/>
    </row>
    <row r="1038" spans="2:2" x14ac:dyDescent="0.2">
      <c r="B1038" s="2"/>
    </row>
    <row r="1039" spans="2:2" x14ac:dyDescent="0.2">
      <c r="B1039" s="2"/>
    </row>
    <row r="1040" spans="2:2" x14ac:dyDescent="0.2">
      <c r="B1040" s="2"/>
    </row>
    <row r="1041" spans="2:2" x14ac:dyDescent="0.2">
      <c r="B1041" s="2"/>
    </row>
    <row r="1042" spans="2:2" x14ac:dyDescent="0.2">
      <c r="B1042" s="2"/>
    </row>
    <row r="1043" spans="2:2" x14ac:dyDescent="0.2">
      <c r="B1043" s="2"/>
    </row>
    <row r="1044" spans="2:2" x14ac:dyDescent="0.2">
      <c r="B1044" s="2"/>
    </row>
    <row r="1045" spans="2:2" x14ac:dyDescent="0.2">
      <c r="B1045" s="2"/>
    </row>
    <row r="1046" spans="2:2" x14ac:dyDescent="0.2">
      <c r="B1046" s="2"/>
    </row>
    <row r="1047" spans="2:2" x14ac:dyDescent="0.2">
      <c r="B1047" s="2"/>
    </row>
    <row r="1048" spans="2:2" x14ac:dyDescent="0.2">
      <c r="B1048" s="2"/>
    </row>
    <row r="1049" spans="2:2" x14ac:dyDescent="0.2">
      <c r="B1049" s="2"/>
    </row>
    <row r="1050" spans="2:2" x14ac:dyDescent="0.2">
      <c r="B1050" s="2"/>
    </row>
    <row r="1051" spans="2:2" x14ac:dyDescent="0.2">
      <c r="B1051" s="2"/>
    </row>
    <row r="1052" spans="2:2" x14ac:dyDescent="0.2">
      <c r="B1052" s="2"/>
    </row>
    <row r="1053" spans="2:2" x14ac:dyDescent="0.2">
      <c r="B1053" s="2"/>
    </row>
    <row r="1054" spans="2:2" x14ac:dyDescent="0.2">
      <c r="B1054" s="2"/>
    </row>
    <row r="1055" spans="2:2" x14ac:dyDescent="0.2">
      <c r="B1055" s="2"/>
    </row>
    <row r="1056" spans="2:2" x14ac:dyDescent="0.2">
      <c r="B1056" s="2"/>
    </row>
    <row r="1057" spans="2:2" x14ac:dyDescent="0.2">
      <c r="B1057" s="2"/>
    </row>
    <row r="1058" spans="2:2" x14ac:dyDescent="0.2">
      <c r="B1058" s="2"/>
    </row>
    <row r="1059" spans="2:2" x14ac:dyDescent="0.2">
      <c r="B1059" s="2"/>
    </row>
    <row r="1060" spans="2:2" x14ac:dyDescent="0.2">
      <c r="B1060" s="2"/>
    </row>
    <row r="1061" spans="2:2" x14ac:dyDescent="0.2">
      <c r="B1061" s="2"/>
    </row>
    <row r="1062" spans="2:2" x14ac:dyDescent="0.2">
      <c r="B1062" s="2"/>
    </row>
    <row r="1063" spans="2:2" x14ac:dyDescent="0.2">
      <c r="B1063" s="2"/>
    </row>
    <row r="1064" spans="2:2" x14ac:dyDescent="0.2">
      <c r="B1064" s="2"/>
    </row>
    <row r="1065" spans="2:2" x14ac:dyDescent="0.2">
      <c r="B1065" s="2"/>
    </row>
    <row r="1066" spans="2:2" x14ac:dyDescent="0.2">
      <c r="B1066" s="2"/>
    </row>
    <row r="1067" spans="2:2" x14ac:dyDescent="0.2">
      <c r="B1067" s="2"/>
    </row>
    <row r="1068" spans="2:2" x14ac:dyDescent="0.2">
      <c r="B1068" s="2"/>
    </row>
    <row r="1069" spans="2:2" x14ac:dyDescent="0.2">
      <c r="B1069" s="2"/>
    </row>
    <row r="1070" spans="2:2" x14ac:dyDescent="0.2">
      <c r="B1070" s="2"/>
    </row>
    <row r="1071" spans="2:2" x14ac:dyDescent="0.2">
      <c r="B1071" s="2"/>
    </row>
    <row r="1072" spans="2:2" x14ac:dyDescent="0.2">
      <c r="B1072" s="2"/>
    </row>
    <row r="1073" spans="2:2" x14ac:dyDescent="0.2">
      <c r="B1073" s="2"/>
    </row>
    <row r="1074" spans="2:2" x14ac:dyDescent="0.2">
      <c r="B1074" s="2"/>
    </row>
    <row r="1075" spans="2:2" x14ac:dyDescent="0.2">
      <c r="B1075" s="2"/>
    </row>
    <row r="1076" spans="2:2" x14ac:dyDescent="0.2">
      <c r="B1076" s="2"/>
    </row>
    <row r="1077" spans="2:2" x14ac:dyDescent="0.2">
      <c r="B1077" s="2"/>
    </row>
    <row r="1078" spans="2:2" x14ac:dyDescent="0.2">
      <c r="B1078" s="2"/>
    </row>
    <row r="1079" spans="2:2" x14ac:dyDescent="0.2">
      <c r="B1079" s="2"/>
    </row>
    <row r="1080" spans="2:2" x14ac:dyDescent="0.2">
      <c r="B1080" s="2"/>
    </row>
    <row r="1081" spans="2:2" x14ac:dyDescent="0.2">
      <c r="B1081" s="2"/>
    </row>
    <row r="1082" spans="2:2" x14ac:dyDescent="0.2">
      <c r="B1082" s="2"/>
    </row>
    <row r="1083" spans="2:2" x14ac:dyDescent="0.2">
      <c r="B1083" s="2"/>
    </row>
    <row r="1084" spans="2:2" x14ac:dyDescent="0.2">
      <c r="B1084" s="2"/>
    </row>
    <row r="1085" spans="2:2" x14ac:dyDescent="0.2">
      <c r="B1085" s="2"/>
    </row>
    <row r="1086" spans="2:2" x14ac:dyDescent="0.2">
      <c r="B1086" s="2"/>
    </row>
    <row r="1087" spans="2:2" x14ac:dyDescent="0.2">
      <c r="B1087" s="2"/>
    </row>
    <row r="1088" spans="2:2" x14ac:dyDescent="0.2">
      <c r="B1088" s="2"/>
    </row>
    <row r="1089" spans="2:2" x14ac:dyDescent="0.2">
      <c r="B1089" s="2"/>
    </row>
    <row r="1090" spans="2:2" x14ac:dyDescent="0.2">
      <c r="B1090" s="2"/>
    </row>
    <row r="1091" spans="2:2" x14ac:dyDescent="0.2">
      <c r="B1091" s="2"/>
    </row>
    <row r="1092" spans="2:2" x14ac:dyDescent="0.2">
      <c r="B1092" s="2"/>
    </row>
    <row r="1093" spans="2:2" x14ac:dyDescent="0.2">
      <c r="B1093" s="2"/>
    </row>
    <row r="1094" spans="2:2" x14ac:dyDescent="0.2">
      <c r="B1094" s="2"/>
    </row>
    <row r="1095" spans="2:2" x14ac:dyDescent="0.2">
      <c r="B1095" s="2"/>
    </row>
    <row r="1096" spans="2:2" x14ac:dyDescent="0.2">
      <c r="B1096" s="2"/>
    </row>
    <row r="1097" spans="2:2" x14ac:dyDescent="0.2">
      <c r="B1097" s="2"/>
    </row>
    <row r="1098" spans="2:2" x14ac:dyDescent="0.2">
      <c r="B1098" s="2"/>
    </row>
    <row r="1099" spans="2:2" x14ac:dyDescent="0.2">
      <c r="B1099" s="2"/>
    </row>
    <row r="1100" spans="2:2" x14ac:dyDescent="0.2">
      <c r="B1100" s="2"/>
    </row>
    <row r="1101" spans="2:2" x14ac:dyDescent="0.2">
      <c r="B1101" s="2"/>
    </row>
    <row r="1102" spans="2:2" x14ac:dyDescent="0.2">
      <c r="B1102" s="2"/>
    </row>
    <row r="1103" spans="2:2" x14ac:dyDescent="0.2">
      <c r="B1103" s="2"/>
    </row>
    <row r="1104" spans="2:2" x14ac:dyDescent="0.2">
      <c r="B1104" s="2"/>
    </row>
    <row r="1105" spans="2:2" x14ac:dyDescent="0.2">
      <c r="B1105" s="2"/>
    </row>
    <row r="1106" spans="2:2" x14ac:dyDescent="0.2">
      <c r="B1106" s="2"/>
    </row>
    <row r="1107" spans="2:2" x14ac:dyDescent="0.2">
      <c r="B1107" s="2"/>
    </row>
    <row r="1108" spans="2:2" x14ac:dyDescent="0.2">
      <c r="B1108" s="2"/>
    </row>
    <row r="1109" spans="2:2" x14ac:dyDescent="0.2">
      <c r="B1109" s="2"/>
    </row>
    <row r="1110" spans="2:2" x14ac:dyDescent="0.2">
      <c r="B1110" s="2"/>
    </row>
    <row r="1111" spans="2:2" x14ac:dyDescent="0.2">
      <c r="B1111" s="2"/>
    </row>
    <row r="1112" spans="2:2" x14ac:dyDescent="0.2">
      <c r="B1112" s="2"/>
    </row>
    <row r="1113" spans="2:2" x14ac:dyDescent="0.2">
      <c r="B1113" s="2"/>
    </row>
    <row r="1114" spans="2:2" x14ac:dyDescent="0.2">
      <c r="B1114" s="2"/>
    </row>
    <row r="1115" spans="2:2" x14ac:dyDescent="0.2">
      <c r="B1115" s="2"/>
    </row>
    <row r="1116" spans="2:2" x14ac:dyDescent="0.2">
      <c r="B1116" s="2"/>
    </row>
    <row r="1117" spans="2:2" x14ac:dyDescent="0.2">
      <c r="B1117" s="2"/>
    </row>
    <row r="1118" spans="2:2" x14ac:dyDescent="0.2">
      <c r="B1118" s="2"/>
    </row>
    <row r="1119" spans="2:2" x14ac:dyDescent="0.2">
      <c r="B1119" s="2"/>
    </row>
    <row r="1120" spans="2:2"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row r="3107" spans="2:2" x14ac:dyDescent="0.2">
      <c r="B3107" s="2"/>
    </row>
    <row r="3108" spans="2:2" x14ac:dyDescent="0.2">
      <c r="B3108" s="2"/>
    </row>
    <row r="3109" spans="2:2" x14ac:dyDescent="0.2">
      <c r="B3109" s="2"/>
    </row>
    <row r="3110" spans="2:2" x14ac:dyDescent="0.2">
      <c r="B3110" s="2"/>
    </row>
    <row r="3111" spans="2:2" x14ac:dyDescent="0.2">
      <c r="B3111" s="2"/>
    </row>
    <row r="3112" spans="2:2" x14ac:dyDescent="0.2">
      <c r="B3112" s="2"/>
    </row>
    <row r="3113" spans="2:2" x14ac:dyDescent="0.2">
      <c r="B3113" s="2"/>
    </row>
  </sheetData>
  <sheetProtection algorithmName="SHA-512" hashValue="QlqZMfHuLm+8OFykomyakyJTDVCAnI2/uZfdoxeQwUF+6D1qioT6aX3UFPF/0R1NqzcYvwSz3jjj+bWJVCEqeA==" saltValue="QCNJ7iEb6vPMwEPXPqKJpA==" spinCount="100000" sheet="1" objects="1" scenarios="1"/>
  <mergeCells count="278">
    <mergeCell ref="C34:N34"/>
    <mergeCell ref="O34:Q34"/>
    <mergeCell ref="R34:T34"/>
    <mergeCell ref="U34:W34"/>
    <mergeCell ref="X34:Y34"/>
    <mergeCell ref="C39:N39"/>
    <mergeCell ref="O39:Q39"/>
    <mergeCell ref="R39:T39"/>
    <mergeCell ref="U39:W39"/>
    <mergeCell ref="X39:Y39"/>
    <mergeCell ref="C37:N37"/>
    <mergeCell ref="O37:Q37"/>
    <mergeCell ref="R37:T37"/>
    <mergeCell ref="U37:W37"/>
    <mergeCell ref="X37:Y37"/>
    <mergeCell ref="C33:N33"/>
    <mergeCell ref="O33:Q33"/>
    <mergeCell ref="R33:T33"/>
    <mergeCell ref="U33:W33"/>
    <mergeCell ref="X33:Y33"/>
    <mergeCell ref="C9:N9"/>
    <mergeCell ref="O9:Q9"/>
    <mergeCell ref="R9:T9"/>
    <mergeCell ref="U9:W9"/>
    <mergeCell ref="X9:Y9"/>
    <mergeCell ref="C14:N14"/>
    <mergeCell ref="O14:Q14"/>
    <mergeCell ref="R14:T14"/>
    <mergeCell ref="U14:W14"/>
    <mergeCell ref="X14:Y14"/>
    <mergeCell ref="C11:N11"/>
    <mergeCell ref="C12:N12"/>
    <mergeCell ref="O12:Q12"/>
    <mergeCell ref="R12:T12"/>
    <mergeCell ref="U12:W12"/>
    <mergeCell ref="X12:Y12"/>
    <mergeCell ref="C17:N17"/>
    <mergeCell ref="O17:Q17"/>
    <mergeCell ref="R17:T17"/>
    <mergeCell ref="C31:N31"/>
    <mergeCell ref="O31:Q31"/>
    <mergeCell ref="R31:T31"/>
    <mergeCell ref="U31:W31"/>
    <mergeCell ref="X31:Y31"/>
    <mergeCell ref="C32:N32"/>
    <mergeCell ref="O32:Q32"/>
    <mergeCell ref="R32:T32"/>
    <mergeCell ref="U32:W32"/>
    <mergeCell ref="O41:Q41"/>
    <mergeCell ref="X42:Y42"/>
    <mergeCell ref="R38:T38"/>
    <mergeCell ref="X35:Y35"/>
    <mergeCell ref="X44:Y44"/>
    <mergeCell ref="X38:Y38"/>
    <mergeCell ref="O43:Q43"/>
    <mergeCell ref="C36:N36"/>
    <mergeCell ref="O36:Q36"/>
    <mergeCell ref="R36:T36"/>
    <mergeCell ref="U36:W36"/>
    <mergeCell ref="X36:Y36"/>
    <mergeCell ref="U44:W44"/>
    <mergeCell ref="U43:W43"/>
    <mergeCell ref="C44:N44"/>
    <mergeCell ref="O44:Q44"/>
    <mergeCell ref="R44:T44"/>
    <mergeCell ref="U40:W40"/>
    <mergeCell ref="R6:T6"/>
    <mergeCell ref="O16:Q16"/>
    <mergeCell ref="U18:W18"/>
    <mergeCell ref="O18:Q18"/>
    <mergeCell ref="R19:T19"/>
    <mergeCell ref="O19:Q19"/>
    <mergeCell ref="U19:W19"/>
    <mergeCell ref="X22:Y22"/>
    <mergeCell ref="X40:Y40"/>
    <mergeCell ref="X30:Y30"/>
    <mergeCell ref="R30:T30"/>
    <mergeCell ref="R35:T35"/>
    <mergeCell ref="O35:Q35"/>
    <mergeCell ref="O10:Q10"/>
    <mergeCell ref="R10:T10"/>
    <mergeCell ref="O40:Q40"/>
    <mergeCell ref="X32:Y32"/>
    <mergeCell ref="O11:Q11"/>
    <mergeCell ref="R11:T11"/>
    <mergeCell ref="U11:W11"/>
    <mergeCell ref="X11:Y11"/>
    <mergeCell ref="R29:T29"/>
    <mergeCell ref="O38:Q38"/>
    <mergeCell ref="O30:Q30"/>
    <mergeCell ref="C19:N19"/>
    <mergeCell ref="C21:N21"/>
    <mergeCell ref="O21:Q21"/>
    <mergeCell ref="C23:Y23"/>
    <mergeCell ref="C24:N24"/>
    <mergeCell ref="X19:Y19"/>
    <mergeCell ref="R24:T24"/>
    <mergeCell ref="U22:W22"/>
    <mergeCell ref="X8:Y8"/>
    <mergeCell ref="X13:Y13"/>
    <mergeCell ref="O13:Q13"/>
    <mergeCell ref="R13:T13"/>
    <mergeCell ref="U13:W13"/>
    <mergeCell ref="R21:T21"/>
    <mergeCell ref="C10:N10"/>
    <mergeCell ref="U10:W10"/>
    <mergeCell ref="X10:Y10"/>
    <mergeCell ref="U17:W17"/>
    <mergeCell ref="X17:Y17"/>
    <mergeCell ref="X21:Y21"/>
    <mergeCell ref="U8:W8"/>
    <mergeCell ref="AE64:AF64"/>
    <mergeCell ref="R59:T59"/>
    <mergeCell ref="U59:W59"/>
    <mergeCell ref="U57:W57"/>
    <mergeCell ref="X59:Y59"/>
    <mergeCell ref="X62:Y62"/>
    <mergeCell ref="U62:W62"/>
    <mergeCell ref="X57:Y57"/>
    <mergeCell ref="X58:Y58"/>
    <mergeCell ref="X61:Y61"/>
    <mergeCell ref="B2:Y2"/>
    <mergeCell ref="X3:Y3"/>
    <mergeCell ref="O28:Q28"/>
    <mergeCell ref="O24:Q24"/>
    <mergeCell ref="C18:N18"/>
    <mergeCell ref="C25:N25"/>
    <mergeCell ref="C22:N22"/>
    <mergeCell ref="C3:N3"/>
    <mergeCell ref="O25:Q25"/>
    <mergeCell ref="C28:N28"/>
    <mergeCell ref="U28:W28"/>
    <mergeCell ref="R28:T28"/>
    <mergeCell ref="X24:Y24"/>
    <mergeCell ref="X25:Y25"/>
    <mergeCell ref="U16:W16"/>
    <mergeCell ref="U5:W5"/>
    <mergeCell ref="X5:Y5"/>
    <mergeCell ref="X16:Y16"/>
    <mergeCell ref="U3:W3"/>
    <mergeCell ref="X6:Y6"/>
    <mergeCell ref="U6:W6"/>
    <mergeCell ref="R3:T3"/>
    <mergeCell ref="C4:Y4"/>
    <mergeCell ref="O3:Q3"/>
    <mergeCell ref="U7:W7"/>
    <mergeCell ref="X7:Y7"/>
    <mergeCell ref="U21:W21"/>
    <mergeCell ref="R5:T5"/>
    <mergeCell ref="R18:T18"/>
    <mergeCell ref="U41:W41"/>
    <mergeCell ref="C15:Y15"/>
    <mergeCell ref="C20:Y20"/>
    <mergeCell ref="X18:Y18"/>
    <mergeCell ref="C38:N38"/>
    <mergeCell ref="C29:N29"/>
    <mergeCell ref="O5:Q5"/>
    <mergeCell ref="U35:W35"/>
    <mergeCell ref="U38:W38"/>
    <mergeCell ref="U30:W30"/>
    <mergeCell ref="C8:N8"/>
    <mergeCell ref="O8:Q8"/>
    <mergeCell ref="O7:Q7"/>
    <mergeCell ref="C16:N16"/>
    <mergeCell ref="R22:T22"/>
    <mergeCell ref="U24:W24"/>
    <mergeCell ref="O22:Q22"/>
    <mergeCell ref="C6:N6"/>
    <mergeCell ref="O6:Q6"/>
    <mergeCell ref="X29:Y29"/>
    <mergeCell ref="U29:W29"/>
    <mergeCell ref="X41:Y41"/>
    <mergeCell ref="C58:N58"/>
    <mergeCell ref="C26:Y26"/>
    <mergeCell ref="X28:Y28"/>
    <mergeCell ref="C57:N57"/>
    <mergeCell ref="U42:W42"/>
    <mergeCell ref="C51:N51"/>
    <mergeCell ref="O51:Q51"/>
    <mergeCell ref="R57:T57"/>
    <mergeCell ref="R58:T58"/>
    <mergeCell ref="X51:Y51"/>
    <mergeCell ref="C43:N43"/>
    <mergeCell ref="C41:N41"/>
    <mergeCell ref="C30:N30"/>
    <mergeCell ref="C35:N35"/>
    <mergeCell ref="C42:N42"/>
    <mergeCell ref="R41:T41"/>
    <mergeCell ref="R43:T43"/>
    <mergeCell ref="R52:T52"/>
    <mergeCell ref="U52:W52"/>
    <mergeCell ref="X43:Y43"/>
    <mergeCell ref="X49:Y49"/>
    <mergeCell ref="O53:Q53"/>
    <mergeCell ref="C55:N55"/>
    <mergeCell ref="O58:Q58"/>
    <mergeCell ref="X53:Y53"/>
    <mergeCell ref="U53:W53"/>
    <mergeCell ref="U56:W56"/>
    <mergeCell ref="U58:W58"/>
    <mergeCell ref="X55:Y55"/>
    <mergeCell ref="X56:Y56"/>
    <mergeCell ref="O55:Q55"/>
    <mergeCell ref="U55:W55"/>
    <mergeCell ref="R56:T56"/>
    <mergeCell ref="C54:Y54"/>
    <mergeCell ref="U25:W25"/>
    <mergeCell ref="C13:N13"/>
    <mergeCell ref="U46:W46"/>
    <mergeCell ref="U49:W49"/>
    <mergeCell ref="C73:N73"/>
    <mergeCell ref="C68:N68"/>
    <mergeCell ref="C69:N69"/>
    <mergeCell ref="C70:N70"/>
    <mergeCell ref="C71:N71"/>
    <mergeCell ref="C72:N72"/>
    <mergeCell ref="C66:N66"/>
    <mergeCell ref="R25:T25"/>
    <mergeCell ref="R49:T49"/>
    <mergeCell ref="R61:T61"/>
    <mergeCell ref="O42:Q42"/>
    <mergeCell ref="R40:T40"/>
    <mergeCell ref="O29:Q29"/>
    <mergeCell ref="R42:T42"/>
    <mergeCell ref="C67:N67"/>
    <mergeCell ref="R55:T55"/>
    <mergeCell ref="O56:Q56"/>
    <mergeCell ref="R45:T45"/>
    <mergeCell ref="U45:W45"/>
    <mergeCell ref="C46:N46"/>
    <mergeCell ref="C5:N5"/>
    <mergeCell ref="C7:N7"/>
    <mergeCell ref="O52:Q52"/>
    <mergeCell ref="R16:T16"/>
    <mergeCell ref="R7:T7"/>
    <mergeCell ref="R8:T8"/>
    <mergeCell ref="O61:Q61"/>
    <mergeCell ref="O62:Q62"/>
    <mergeCell ref="O57:Q57"/>
    <mergeCell ref="O45:Q45"/>
    <mergeCell ref="R50:T50"/>
    <mergeCell ref="C47:N47"/>
    <mergeCell ref="O47:Q47"/>
    <mergeCell ref="R47:T47"/>
    <mergeCell ref="C49:N49"/>
    <mergeCell ref="O49:Q49"/>
    <mergeCell ref="C50:N50"/>
    <mergeCell ref="O50:Q50"/>
    <mergeCell ref="C40:N40"/>
    <mergeCell ref="R51:T51"/>
    <mergeCell ref="C48:Y48"/>
    <mergeCell ref="C45:N45"/>
    <mergeCell ref="O46:Q46"/>
    <mergeCell ref="R46:T46"/>
    <mergeCell ref="C27:N27"/>
    <mergeCell ref="O27:Q27"/>
    <mergeCell ref="R27:T27"/>
    <mergeCell ref="U27:W27"/>
    <mergeCell ref="X27:Y27"/>
    <mergeCell ref="C52:N52"/>
    <mergeCell ref="C62:N62"/>
    <mergeCell ref="R62:T62"/>
    <mergeCell ref="C61:N61"/>
    <mergeCell ref="U61:W61"/>
    <mergeCell ref="X52:Y52"/>
    <mergeCell ref="X47:Y47"/>
    <mergeCell ref="X46:Y46"/>
    <mergeCell ref="X50:Y50"/>
    <mergeCell ref="U50:W50"/>
    <mergeCell ref="U47:W47"/>
    <mergeCell ref="U51:W51"/>
    <mergeCell ref="X45:Y45"/>
    <mergeCell ref="O59:Q59"/>
    <mergeCell ref="C60:Y60"/>
    <mergeCell ref="R53:T53"/>
    <mergeCell ref="C59:N59"/>
    <mergeCell ref="C56:N56"/>
    <mergeCell ref="C53:N53"/>
  </mergeCells>
  <phoneticPr fontId="0" type="noConversion"/>
  <conditionalFormatting sqref="B69">
    <cfRule type="expression" dxfId="36" priority="73" stopIfTrue="1">
      <formula>D69&gt;0</formula>
    </cfRule>
  </conditionalFormatting>
  <conditionalFormatting sqref="B71">
    <cfRule type="cellIs" dxfId="35" priority="74" stopIfTrue="1" operator="greaterThan">
      <formula>C71</formula>
    </cfRule>
    <cfRule type="cellIs" dxfId="34" priority="75" stopIfTrue="1" operator="lessThan">
      <formula>#REF!</formula>
    </cfRule>
  </conditionalFormatting>
  <conditionalFormatting sqref="C5:I14">
    <cfRule type="expression" dxfId="33" priority="28" stopIfTrue="1">
      <formula>R5=U5</formula>
    </cfRule>
  </conditionalFormatting>
  <conditionalFormatting sqref="C16:I19">
    <cfRule type="expression" dxfId="32" priority="58" stopIfTrue="1">
      <formula>R16=U16</formula>
    </cfRule>
  </conditionalFormatting>
  <conditionalFormatting sqref="C21:I22 C24:I25 C49:I53 C55:I59 C61:I61">
    <cfRule type="expression" dxfId="31" priority="79" stopIfTrue="1">
      <formula>R21=U21</formula>
    </cfRule>
  </conditionalFormatting>
  <conditionalFormatting sqref="C27:I47">
    <cfRule type="expression" dxfId="30" priority="4" stopIfTrue="1">
      <formula>R27=U27</formula>
    </cfRule>
  </conditionalFormatting>
  <conditionalFormatting sqref="J5:L14">
    <cfRule type="expression" dxfId="29" priority="30" stopIfTrue="1">
      <formula>Y5=AC5</formula>
    </cfRule>
  </conditionalFormatting>
  <conditionalFormatting sqref="J16:L19">
    <cfRule type="expression" dxfId="28" priority="60" stopIfTrue="1">
      <formula>Y16=AC16</formula>
    </cfRule>
  </conditionalFormatting>
  <conditionalFormatting sqref="J21:L22 J24:L25 J49:L53 J55:L59 J61:L61">
    <cfRule type="expression" dxfId="27" priority="81" stopIfTrue="1">
      <formula>Y21=AC21</formula>
    </cfRule>
  </conditionalFormatting>
  <conditionalFormatting sqref="J27:L47">
    <cfRule type="expression" dxfId="26" priority="6" stopIfTrue="1">
      <formula>Y27=AC27</formula>
    </cfRule>
  </conditionalFormatting>
  <conditionalFormatting sqref="M5:N14">
    <cfRule type="expression" dxfId="25" priority="29" stopIfTrue="1">
      <formula>AC5=AF5</formula>
    </cfRule>
  </conditionalFormatting>
  <conditionalFormatting sqref="M16:N19">
    <cfRule type="expression" dxfId="24" priority="59" stopIfTrue="1">
      <formula>AC16=AF16</formula>
    </cfRule>
  </conditionalFormatting>
  <conditionalFormatting sqref="M21:N22 M24:N25 M49:N53 M55:N59 M61:N61">
    <cfRule type="expression" dxfId="23" priority="80" stopIfTrue="1">
      <formula>AC21=AF21</formula>
    </cfRule>
  </conditionalFormatting>
  <conditionalFormatting sqref="M27:N47">
    <cfRule type="expression" dxfId="22" priority="5" stopIfTrue="1">
      <formula>AC27=AF27</formula>
    </cfRule>
  </conditionalFormatting>
  <conditionalFormatting sqref="O5:O14">
    <cfRule type="cellIs" dxfId="21" priority="25" stopIfTrue="1" operator="lessThan">
      <formula>U5</formula>
    </cfRule>
    <cfRule type="cellIs" dxfId="20" priority="26" stopIfTrue="1" operator="greaterThan">
      <formula>R5</formula>
    </cfRule>
  </conditionalFormatting>
  <conditionalFormatting sqref="O16:O19">
    <cfRule type="cellIs" dxfId="19" priority="55" stopIfTrue="1" operator="lessThan">
      <formula>U16</formula>
    </cfRule>
    <cfRule type="cellIs" dxfId="18" priority="56" stopIfTrue="1" operator="greaterThan">
      <formula>R16</formula>
    </cfRule>
  </conditionalFormatting>
  <conditionalFormatting sqref="O21:O22 O24:O25 O49:O53 O55:O59 O61:O62">
    <cfRule type="cellIs" dxfId="17" priority="76" stopIfTrue="1" operator="lessThan">
      <formula>U21</formula>
    </cfRule>
    <cfRule type="cellIs" dxfId="16" priority="77" stopIfTrue="1" operator="greaterThan">
      <formula>R21</formula>
    </cfRule>
  </conditionalFormatting>
  <conditionalFormatting sqref="O27:O47">
    <cfRule type="cellIs" dxfId="15" priority="1" stopIfTrue="1" operator="lessThan">
      <formula>U27</formula>
    </cfRule>
    <cfRule type="cellIs" dxfId="14" priority="2" stopIfTrue="1" operator="greaterThan">
      <formula>R27</formula>
    </cfRule>
  </conditionalFormatting>
  <conditionalFormatting sqref="X5:Y14">
    <cfRule type="expression" dxfId="13" priority="27" stopIfTrue="1">
      <formula>U5=0</formula>
    </cfRule>
  </conditionalFormatting>
  <conditionalFormatting sqref="X16:Y19">
    <cfRule type="expression" dxfId="12" priority="57" stopIfTrue="1">
      <formula>U16=0</formula>
    </cfRule>
  </conditionalFormatting>
  <conditionalFormatting sqref="X21:Y22 X24:Y25 X49:Y53 X55:Y59 X61:Y62">
    <cfRule type="expression" dxfId="11" priority="78" stopIfTrue="1">
      <formula>U21=0</formula>
    </cfRule>
  </conditionalFormatting>
  <conditionalFormatting sqref="X27:Y47">
    <cfRule type="expression" dxfId="10" priority="3" stopIfTrue="1">
      <formula>U27=0</formula>
    </cfRule>
  </conditionalFormatting>
  <printOptions horizontalCentered="1"/>
  <pageMargins left="0.35433070866141736" right="0.35433070866141736" top="0.11811023622047245" bottom="0.27559055118110237" header="7.874015748031496E-2" footer="0.11811023622047245"/>
  <pageSetup paperSize="9" scale="43" orientation="landscape" r:id="rId1"/>
  <headerFooter alignWithMargins="0">
    <oddFooter>&amp;L&amp;11CKL LNG / VERSION 2025 / 1.0&amp;C&amp;11LMC-07&amp;R&amp;11&amp;P of  &amp;N</oddFooter>
  </headerFooter>
  <rowBreaks count="1" manualBreakCount="1">
    <brk id="40"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I16" sqref="I16"/>
    </sheetView>
  </sheetViews>
  <sheetFormatPr defaultColWidth="9.140625" defaultRowHeight="15" x14ac:dyDescent="0.25"/>
  <cols>
    <col min="1" max="1" width="5.85546875" style="433" customWidth="1"/>
    <col min="2" max="2" width="25.42578125" style="433" customWidth="1"/>
    <col min="3" max="3" width="33.5703125" style="433" customWidth="1"/>
    <col min="4" max="4" width="21.5703125" style="433" bestFit="1" customWidth="1"/>
    <col min="5" max="5" width="14.7109375" style="433" customWidth="1"/>
    <col min="6" max="6" width="18" style="475" customWidth="1"/>
    <col min="7" max="7" width="9.140625" style="475"/>
    <col min="8" max="16384" width="9.140625" style="476"/>
  </cols>
  <sheetData>
    <row r="1" spans="1:7" s="433" customFormat="1" ht="18.75" customHeight="1" x14ac:dyDescent="0.25">
      <c r="A1" s="937" t="s">
        <v>711</v>
      </c>
      <c r="B1" s="938"/>
      <c r="C1" s="938"/>
      <c r="D1" s="938"/>
      <c r="E1" s="939"/>
      <c r="F1" s="432"/>
      <c r="G1" s="432"/>
    </row>
    <row r="2" spans="1:7" s="433" customFormat="1" ht="9.9499999999999993" customHeight="1" x14ac:dyDescent="0.25">
      <c r="F2" s="432"/>
      <c r="G2" s="432"/>
    </row>
    <row r="3" spans="1:7" s="433" customFormat="1" ht="15.75" x14ac:dyDescent="0.25">
      <c r="A3" s="434" t="s">
        <v>712</v>
      </c>
      <c r="D3" s="940" t="str">
        <f>'Checklist - Basic Office LNG'!A1</f>
        <v xml:space="preserve">GA Code: </v>
      </c>
      <c r="E3" s="940"/>
      <c r="F3" s="432"/>
      <c r="G3" s="432"/>
    </row>
    <row r="4" spans="1:7" s="433" customFormat="1" x14ac:dyDescent="0.25">
      <c r="A4" s="433" t="s">
        <v>713</v>
      </c>
      <c r="D4" s="940" t="str">
        <f>'Checklist - Basic Office LNG'!D1</f>
        <v xml:space="preserve">Certificate Holder name:   </v>
      </c>
      <c r="E4" s="940"/>
      <c r="F4" s="432"/>
      <c r="G4" s="432"/>
    </row>
    <row r="5" spans="1:7" s="433" customFormat="1" x14ac:dyDescent="0.25">
      <c r="A5" s="435" t="s">
        <v>714</v>
      </c>
      <c r="D5" s="940" t="str">
        <f>'Checklist - Basic Office LNG'!X1</f>
        <v xml:space="preserve">Date of Office Audit:   </v>
      </c>
      <c r="E5" s="940"/>
      <c r="F5" s="432"/>
      <c r="G5" s="432"/>
    </row>
    <row r="6" spans="1:7" s="433" customFormat="1" ht="9.9499999999999993" customHeight="1" x14ac:dyDescent="0.25">
      <c r="A6" s="435"/>
      <c r="F6" s="432"/>
      <c r="G6" s="432"/>
    </row>
    <row r="7" spans="1:7" s="433" customFormat="1" x14ac:dyDescent="0.25">
      <c r="A7" s="436" t="s">
        <v>715</v>
      </c>
      <c r="F7" s="432"/>
      <c r="G7" s="432"/>
    </row>
    <row r="8" spans="1:7" s="433" customFormat="1" ht="52.5" customHeight="1" thickBot="1" x14ac:dyDescent="0.3">
      <c r="A8" s="935" t="s">
        <v>716</v>
      </c>
      <c r="B8" s="936"/>
      <c r="C8" s="936"/>
      <c r="D8" s="936"/>
      <c r="E8" s="936"/>
      <c r="F8" s="432"/>
      <c r="G8" s="432"/>
    </row>
    <row r="9" spans="1:7" s="433" customFormat="1" ht="15.75" thickBot="1" x14ac:dyDescent="0.3">
      <c r="A9" s="437" t="s">
        <v>717</v>
      </c>
      <c r="B9" s="437" t="s">
        <v>718</v>
      </c>
      <c r="C9" s="438" t="s">
        <v>719</v>
      </c>
      <c r="D9" s="438" t="s">
        <v>720</v>
      </c>
      <c r="E9" s="439" t="s">
        <v>721</v>
      </c>
      <c r="F9" s="432"/>
      <c r="G9" s="432"/>
    </row>
    <row r="10" spans="1:7" s="433" customFormat="1" ht="15.75" hidden="1" thickBot="1" x14ac:dyDescent="0.3">
      <c r="A10" s="440"/>
      <c r="B10" s="441"/>
      <c r="C10" s="442"/>
      <c r="D10" s="442"/>
      <c r="E10" s="443"/>
      <c r="F10" s="432"/>
      <c r="G10" s="432"/>
    </row>
    <row r="11" spans="1:7" s="449" customFormat="1" ht="45" x14ac:dyDescent="0.25">
      <c r="A11" s="444"/>
      <c r="B11" s="445" t="s">
        <v>722</v>
      </c>
      <c r="C11" s="446" t="s">
        <v>723</v>
      </c>
      <c r="D11" s="446" t="s">
        <v>724</v>
      </c>
      <c r="E11" s="447" t="s">
        <v>725</v>
      </c>
      <c r="F11" s="448"/>
      <c r="G11" s="448"/>
    </row>
    <row r="12" spans="1:7" s="449" customFormat="1" ht="60" x14ac:dyDescent="0.25">
      <c r="A12" s="450"/>
      <c r="B12" s="451" t="s">
        <v>726</v>
      </c>
      <c r="C12" s="452" t="s">
        <v>727</v>
      </c>
      <c r="D12" s="452" t="s">
        <v>724</v>
      </c>
      <c r="E12" s="453" t="s">
        <v>728</v>
      </c>
      <c r="F12" s="448"/>
      <c r="G12" s="448"/>
    </row>
    <row r="13" spans="1:7" s="449" customFormat="1" ht="60" x14ac:dyDescent="0.25">
      <c r="A13" s="450" t="s">
        <v>696</v>
      </c>
      <c r="B13" s="451" t="s">
        <v>729</v>
      </c>
      <c r="C13" s="452" t="s">
        <v>730</v>
      </c>
      <c r="D13" s="452" t="s">
        <v>724</v>
      </c>
      <c r="E13" s="453" t="s">
        <v>731</v>
      </c>
      <c r="F13" s="448"/>
      <c r="G13" s="448"/>
    </row>
    <row r="14" spans="1:7" s="449" customFormat="1" ht="60" x14ac:dyDescent="0.25">
      <c r="A14" s="450"/>
      <c r="B14" s="451" t="s">
        <v>732</v>
      </c>
      <c r="C14" s="452" t="s">
        <v>733</v>
      </c>
      <c r="D14" s="452" t="s">
        <v>734</v>
      </c>
      <c r="E14" s="453" t="s">
        <v>725</v>
      </c>
      <c r="F14" s="448"/>
      <c r="G14" s="448"/>
    </row>
    <row r="15" spans="1:7" s="449" customFormat="1" ht="60" x14ac:dyDescent="0.25">
      <c r="A15" s="450"/>
      <c r="B15" s="451" t="s">
        <v>735</v>
      </c>
      <c r="C15" s="452" t="s">
        <v>736</v>
      </c>
      <c r="D15" s="452" t="s">
        <v>724</v>
      </c>
      <c r="E15" s="453" t="s">
        <v>737</v>
      </c>
      <c r="F15" s="448"/>
      <c r="G15" s="448"/>
    </row>
    <row r="16" spans="1:7" s="449" customFormat="1" ht="105" x14ac:dyDescent="0.25">
      <c r="A16" s="450"/>
      <c r="B16" s="451" t="s">
        <v>738</v>
      </c>
      <c r="C16" s="452" t="s">
        <v>739</v>
      </c>
      <c r="D16" s="452" t="s">
        <v>724</v>
      </c>
      <c r="E16" s="453" t="s">
        <v>740</v>
      </c>
      <c r="F16" s="448"/>
      <c r="G16" s="448"/>
    </row>
    <row r="17" spans="1:7" s="449" customFormat="1" ht="60" x14ac:dyDescent="0.25">
      <c r="A17" s="450"/>
      <c r="B17" s="451" t="s">
        <v>741</v>
      </c>
      <c r="C17" s="452" t="s">
        <v>742</v>
      </c>
      <c r="D17" s="452" t="s">
        <v>724</v>
      </c>
      <c r="E17" s="453" t="s">
        <v>725</v>
      </c>
      <c r="F17" s="448"/>
      <c r="G17" s="448"/>
    </row>
    <row r="18" spans="1:7" s="449" customFormat="1" ht="75" x14ac:dyDescent="0.25">
      <c r="A18" s="450"/>
      <c r="B18" s="451" t="s">
        <v>743</v>
      </c>
      <c r="C18" s="452" t="s">
        <v>744</v>
      </c>
      <c r="D18" s="452" t="s">
        <v>734</v>
      </c>
      <c r="E18" s="453" t="s">
        <v>745</v>
      </c>
      <c r="F18" s="448"/>
      <c r="G18" s="448"/>
    </row>
    <row r="19" spans="1:7" s="449" customFormat="1" ht="90" x14ac:dyDescent="0.25">
      <c r="A19" s="450"/>
      <c r="B19" s="451" t="s">
        <v>746</v>
      </c>
      <c r="C19" s="452" t="s">
        <v>747</v>
      </c>
      <c r="D19" s="452" t="s">
        <v>724</v>
      </c>
      <c r="E19" s="453" t="s">
        <v>748</v>
      </c>
      <c r="F19" s="448"/>
      <c r="G19" s="448"/>
    </row>
    <row r="20" spans="1:7" s="449" customFormat="1" ht="60" x14ac:dyDescent="0.25">
      <c r="A20" s="450"/>
      <c r="B20" s="451" t="s">
        <v>749</v>
      </c>
      <c r="C20" s="452" t="s">
        <v>750</v>
      </c>
      <c r="D20" s="452" t="s">
        <v>734</v>
      </c>
      <c r="E20" s="453" t="s">
        <v>751</v>
      </c>
      <c r="F20" s="448"/>
      <c r="G20" s="448"/>
    </row>
    <row r="21" spans="1:7" s="449" customFormat="1" ht="45.75" thickBot="1" x14ac:dyDescent="0.3">
      <c r="A21" s="454"/>
      <c r="B21" s="455" t="s">
        <v>752</v>
      </c>
      <c r="C21" s="456" t="s">
        <v>753</v>
      </c>
      <c r="D21" s="456" t="s">
        <v>724</v>
      </c>
      <c r="E21" s="457" t="s">
        <v>754</v>
      </c>
      <c r="F21" s="448"/>
      <c r="G21" s="448"/>
    </row>
    <row r="22" spans="1:7" s="433" customFormat="1" x14ac:dyDescent="0.25">
      <c r="B22" s="458"/>
      <c r="C22" s="458"/>
      <c r="D22" s="458"/>
      <c r="E22" s="458"/>
      <c r="F22" s="432"/>
      <c r="G22" s="432"/>
    </row>
    <row r="23" spans="1:7" s="433" customFormat="1" ht="9.9499999999999993" customHeight="1" x14ac:dyDescent="0.25">
      <c r="F23" s="432"/>
      <c r="G23" s="432"/>
    </row>
    <row r="24" spans="1:7" s="433" customFormat="1" x14ac:dyDescent="0.25">
      <c r="A24" s="459" t="s">
        <v>755</v>
      </c>
      <c r="C24" s="458"/>
      <c r="D24" s="458"/>
      <c r="E24" s="458"/>
      <c r="F24" s="432"/>
      <c r="G24" s="432"/>
    </row>
    <row r="25" spans="1:7" s="433" customFormat="1" ht="63" customHeight="1" thickBot="1" x14ac:dyDescent="0.3">
      <c r="A25" s="935" t="s">
        <v>756</v>
      </c>
      <c r="B25" s="936"/>
      <c r="C25" s="936"/>
      <c r="D25" s="936"/>
      <c r="E25" s="936"/>
      <c r="F25" s="432"/>
      <c r="G25" s="432"/>
    </row>
    <row r="26" spans="1:7" s="433" customFormat="1" ht="15.75" thickBot="1" x14ac:dyDescent="0.3">
      <c r="A26" s="460" t="s">
        <v>717</v>
      </c>
      <c r="B26" s="461" t="s">
        <v>718</v>
      </c>
      <c r="C26" s="462" t="s">
        <v>719</v>
      </c>
      <c r="D26" s="462" t="s">
        <v>720</v>
      </c>
      <c r="E26" s="463" t="s">
        <v>721</v>
      </c>
      <c r="F26" s="432"/>
      <c r="G26" s="432"/>
    </row>
    <row r="27" spans="1:7" s="433" customFormat="1" ht="15.75" hidden="1" thickBot="1" x14ac:dyDescent="0.3">
      <c r="A27" s="464"/>
      <c r="B27" s="465"/>
      <c r="C27" s="466"/>
      <c r="D27" s="466"/>
      <c r="E27" s="467"/>
      <c r="F27" s="432"/>
      <c r="G27" s="432"/>
    </row>
    <row r="28" spans="1:7" s="433" customFormat="1" ht="45" x14ac:dyDescent="0.25">
      <c r="A28" s="444"/>
      <c r="B28" s="468" t="s">
        <v>757</v>
      </c>
      <c r="C28" s="469" t="s">
        <v>758</v>
      </c>
      <c r="D28" s="469" t="s">
        <v>724</v>
      </c>
      <c r="E28" s="470" t="s">
        <v>759</v>
      </c>
      <c r="F28" s="432"/>
      <c r="G28" s="432"/>
    </row>
    <row r="29" spans="1:7" s="433" customFormat="1" ht="45" x14ac:dyDescent="0.25">
      <c r="A29" s="450"/>
      <c r="B29" s="451" t="s">
        <v>760</v>
      </c>
      <c r="C29" s="452" t="s">
        <v>761</v>
      </c>
      <c r="D29" s="452" t="s">
        <v>734</v>
      </c>
      <c r="E29" s="453" t="s">
        <v>725</v>
      </c>
      <c r="F29" s="432"/>
      <c r="G29" s="432"/>
    </row>
    <row r="30" spans="1:7" s="433" customFormat="1" ht="30" x14ac:dyDescent="0.25">
      <c r="A30" s="450"/>
      <c r="B30" s="451" t="s">
        <v>762</v>
      </c>
      <c r="C30" s="452" t="s">
        <v>763</v>
      </c>
      <c r="D30" s="452" t="s">
        <v>734</v>
      </c>
      <c r="E30" s="453" t="s">
        <v>725</v>
      </c>
      <c r="F30" s="432"/>
      <c r="G30" s="432"/>
    </row>
    <row r="31" spans="1:7" s="433" customFormat="1" ht="30" x14ac:dyDescent="0.25">
      <c r="A31" s="450"/>
      <c r="B31" s="451" t="s">
        <v>764</v>
      </c>
      <c r="C31" s="452" t="s">
        <v>765</v>
      </c>
      <c r="D31" s="452" t="s">
        <v>734</v>
      </c>
      <c r="E31" s="453" t="s">
        <v>725</v>
      </c>
      <c r="F31" s="432"/>
      <c r="G31" s="432"/>
    </row>
    <row r="32" spans="1:7" s="433" customFormat="1" ht="45" x14ac:dyDescent="0.25">
      <c r="A32" s="450"/>
      <c r="B32" s="451" t="s">
        <v>766</v>
      </c>
      <c r="C32" s="452" t="s">
        <v>767</v>
      </c>
      <c r="D32" s="452" t="s">
        <v>734</v>
      </c>
      <c r="E32" s="453" t="s">
        <v>725</v>
      </c>
      <c r="F32" s="432"/>
      <c r="G32" s="432"/>
    </row>
    <row r="33" spans="1:7" s="433" customFormat="1" ht="30" x14ac:dyDescent="0.25">
      <c r="A33" s="450"/>
      <c r="B33" s="451" t="s">
        <v>768</v>
      </c>
      <c r="C33" s="452" t="s">
        <v>769</v>
      </c>
      <c r="D33" s="452" t="s">
        <v>734</v>
      </c>
      <c r="E33" s="453" t="s">
        <v>725</v>
      </c>
      <c r="F33" s="432"/>
      <c r="G33" s="432"/>
    </row>
    <row r="34" spans="1:7" s="433" customFormat="1" ht="30" x14ac:dyDescent="0.25">
      <c r="A34" s="450"/>
      <c r="B34" s="451" t="s">
        <v>770</v>
      </c>
      <c r="C34" s="452" t="s">
        <v>771</v>
      </c>
      <c r="D34" s="452" t="s">
        <v>724</v>
      </c>
      <c r="E34" s="453" t="s">
        <v>725</v>
      </c>
      <c r="F34" s="432"/>
      <c r="G34" s="432"/>
    </row>
    <row r="35" spans="1:7" s="433" customFormat="1" ht="30.75" thickBot="1" x14ac:dyDescent="0.3">
      <c r="A35" s="454"/>
      <c r="B35" s="455" t="s">
        <v>772</v>
      </c>
      <c r="C35" s="456" t="s">
        <v>773</v>
      </c>
      <c r="D35" s="456" t="s">
        <v>734</v>
      </c>
      <c r="E35" s="457" t="s">
        <v>725</v>
      </c>
      <c r="F35" s="432"/>
      <c r="G35" s="432"/>
    </row>
    <row r="36" spans="1:7" s="433" customFormat="1" x14ac:dyDescent="0.25">
      <c r="B36" s="458"/>
      <c r="C36" s="458"/>
      <c r="D36" s="458"/>
      <c r="E36" s="458"/>
      <c r="F36" s="432"/>
      <c r="G36" s="432"/>
    </row>
    <row r="37" spans="1:7" s="433" customFormat="1" x14ac:dyDescent="0.25">
      <c r="A37" s="459" t="s">
        <v>774</v>
      </c>
      <c r="C37" s="458"/>
      <c r="D37" s="458"/>
      <c r="E37" s="458"/>
      <c r="F37" s="432"/>
      <c r="G37" s="432"/>
    </row>
    <row r="38" spans="1:7" s="433" customFormat="1" ht="51" customHeight="1" thickBot="1" x14ac:dyDescent="0.3">
      <c r="A38" s="935" t="s">
        <v>775</v>
      </c>
      <c r="B38" s="936"/>
      <c r="C38" s="936"/>
      <c r="D38" s="936"/>
      <c r="E38" s="936"/>
      <c r="F38" s="432"/>
      <c r="G38" s="432"/>
    </row>
    <row r="39" spans="1:7" s="433" customFormat="1" ht="15.75" thickBot="1" x14ac:dyDescent="0.3">
      <c r="A39" s="460" t="s">
        <v>717</v>
      </c>
      <c r="B39" s="461" t="s">
        <v>718</v>
      </c>
      <c r="C39" s="462" t="s">
        <v>719</v>
      </c>
      <c r="D39" s="462" t="s">
        <v>720</v>
      </c>
      <c r="E39" s="463" t="s">
        <v>721</v>
      </c>
      <c r="F39" s="432"/>
      <c r="G39" s="432"/>
    </row>
    <row r="40" spans="1:7" s="433" customFormat="1" ht="15.75" hidden="1" thickBot="1" x14ac:dyDescent="0.3">
      <c r="A40" s="464"/>
      <c r="B40" s="465"/>
      <c r="C40" s="466"/>
      <c r="D40" s="466"/>
      <c r="E40" s="467"/>
      <c r="F40" s="432"/>
      <c r="G40" s="432"/>
    </row>
    <row r="41" spans="1:7" s="433" customFormat="1" ht="60" x14ac:dyDescent="0.25">
      <c r="A41" s="444"/>
      <c r="B41" s="468" t="s">
        <v>776</v>
      </c>
      <c r="C41" s="469" t="s">
        <v>777</v>
      </c>
      <c r="D41" s="469" t="s">
        <v>724</v>
      </c>
      <c r="E41" s="470" t="s">
        <v>778</v>
      </c>
      <c r="F41" s="432"/>
      <c r="G41" s="432"/>
    </row>
    <row r="42" spans="1:7" s="433" customFormat="1" ht="60" x14ac:dyDescent="0.25">
      <c r="A42" s="450"/>
      <c r="B42" s="451" t="s">
        <v>779</v>
      </c>
      <c r="C42" s="452" t="s">
        <v>780</v>
      </c>
      <c r="D42" s="452" t="s">
        <v>734</v>
      </c>
      <c r="E42" s="453" t="s">
        <v>725</v>
      </c>
      <c r="F42" s="432"/>
      <c r="G42" s="432"/>
    </row>
    <row r="43" spans="1:7" s="433" customFormat="1" ht="45.75" thickBot="1" x14ac:dyDescent="0.3">
      <c r="A43" s="454"/>
      <c r="B43" s="455" t="s">
        <v>781</v>
      </c>
      <c r="C43" s="456" t="s">
        <v>782</v>
      </c>
      <c r="D43" s="456" t="s">
        <v>734</v>
      </c>
      <c r="E43" s="457" t="s">
        <v>725</v>
      </c>
      <c r="F43" s="432"/>
      <c r="G43" s="432"/>
    </row>
    <row r="44" spans="1:7" s="433" customFormat="1" x14ac:dyDescent="0.25">
      <c r="B44" s="458"/>
      <c r="C44" s="458"/>
      <c r="D44" s="458"/>
      <c r="E44" s="458"/>
      <c r="F44" s="432"/>
      <c r="G44" s="432"/>
    </row>
    <row r="45" spans="1:7" s="433" customFormat="1" ht="9.9499999999999993" customHeight="1" x14ac:dyDescent="0.25">
      <c r="F45" s="432"/>
      <c r="G45" s="432"/>
    </row>
    <row r="46" spans="1:7" s="433" customFormat="1" x14ac:dyDescent="0.25">
      <c r="A46" s="459" t="s">
        <v>783</v>
      </c>
      <c r="C46" s="458"/>
      <c r="D46" s="458"/>
      <c r="E46" s="458"/>
      <c r="F46" s="432"/>
      <c r="G46" s="432"/>
    </row>
    <row r="47" spans="1:7" s="433" customFormat="1" ht="48" customHeight="1" thickBot="1" x14ac:dyDescent="0.3">
      <c r="A47" s="935" t="s">
        <v>784</v>
      </c>
      <c r="B47" s="936"/>
      <c r="C47" s="936"/>
      <c r="D47" s="936"/>
      <c r="E47" s="936"/>
      <c r="F47" s="432"/>
      <c r="G47" s="432"/>
    </row>
    <row r="48" spans="1:7" s="433" customFormat="1" ht="15.75" thickBot="1" x14ac:dyDescent="0.3">
      <c r="A48" s="460" t="s">
        <v>717</v>
      </c>
      <c r="B48" s="461" t="s">
        <v>718</v>
      </c>
      <c r="C48" s="462" t="s">
        <v>719</v>
      </c>
      <c r="D48" s="462" t="s">
        <v>720</v>
      </c>
      <c r="E48" s="463" t="s">
        <v>721</v>
      </c>
      <c r="F48" s="432"/>
      <c r="G48" s="432"/>
    </row>
    <row r="49" spans="1:7" s="433" customFormat="1" ht="15.75" hidden="1" thickBot="1" x14ac:dyDescent="0.3">
      <c r="A49" s="464"/>
      <c r="B49" s="465"/>
      <c r="C49" s="466"/>
      <c r="D49" s="466"/>
      <c r="E49" s="467"/>
      <c r="F49" s="432"/>
      <c r="G49" s="432"/>
    </row>
    <row r="50" spans="1:7" s="433" customFormat="1" ht="90" x14ac:dyDescent="0.25">
      <c r="A50" s="444"/>
      <c r="B50" s="468" t="s">
        <v>785</v>
      </c>
      <c r="C50" s="469" t="s">
        <v>786</v>
      </c>
      <c r="D50" s="469" t="s">
        <v>787</v>
      </c>
      <c r="E50" s="470" t="s">
        <v>788</v>
      </c>
      <c r="F50" s="432"/>
      <c r="G50" s="432"/>
    </row>
    <row r="51" spans="1:7" s="433" customFormat="1" ht="75" x14ac:dyDescent="0.25">
      <c r="A51" s="450"/>
      <c r="B51" s="451" t="s">
        <v>789</v>
      </c>
      <c r="C51" s="452" t="s">
        <v>790</v>
      </c>
      <c r="D51" s="452" t="s">
        <v>787</v>
      </c>
      <c r="E51" s="453" t="s">
        <v>791</v>
      </c>
      <c r="F51" s="432"/>
      <c r="G51" s="432"/>
    </row>
    <row r="52" spans="1:7" s="433" customFormat="1" ht="30" x14ac:dyDescent="0.25">
      <c r="A52" s="450"/>
      <c r="B52" s="451" t="s">
        <v>792</v>
      </c>
      <c r="C52" s="452" t="s">
        <v>793</v>
      </c>
      <c r="D52" s="452" t="s">
        <v>787</v>
      </c>
      <c r="E52" s="453" t="s">
        <v>725</v>
      </c>
      <c r="F52" s="432"/>
      <c r="G52" s="432"/>
    </row>
    <row r="53" spans="1:7" s="433" customFormat="1" ht="75.75" thickBot="1" x14ac:dyDescent="0.3">
      <c r="A53" s="454"/>
      <c r="B53" s="455" t="s">
        <v>794</v>
      </c>
      <c r="C53" s="456" t="s">
        <v>795</v>
      </c>
      <c r="D53" s="456" t="s">
        <v>787</v>
      </c>
      <c r="E53" s="457" t="s">
        <v>791</v>
      </c>
      <c r="F53" s="432"/>
      <c r="G53" s="432"/>
    </row>
    <row r="54" spans="1:7" s="433" customFormat="1" ht="9.9499999999999993" customHeight="1" x14ac:dyDescent="0.25">
      <c r="B54" s="458"/>
      <c r="C54" s="458"/>
      <c r="D54" s="458"/>
      <c r="E54" s="458"/>
      <c r="F54" s="432"/>
      <c r="G54" s="432"/>
    </row>
    <row r="55" spans="1:7" s="433" customFormat="1" x14ac:dyDescent="0.25">
      <c r="A55" s="459" t="s">
        <v>796</v>
      </c>
      <c r="C55" s="458"/>
      <c r="D55" s="458"/>
      <c r="E55" s="458"/>
      <c r="F55" s="432"/>
      <c r="G55" s="432"/>
    </row>
    <row r="56" spans="1:7" s="433" customFormat="1" ht="64.5" customHeight="1" thickBot="1" x14ac:dyDescent="0.3">
      <c r="A56" s="935" t="s">
        <v>797</v>
      </c>
      <c r="B56" s="936"/>
      <c r="C56" s="936"/>
      <c r="D56" s="936"/>
      <c r="E56" s="936"/>
      <c r="F56" s="432"/>
      <c r="G56" s="432"/>
    </row>
    <row r="57" spans="1:7" s="433" customFormat="1" ht="15.75" thickBot="1" x14ac:dyDescent="0.3">
      <c r="A57" s="460" t="s">
        <v>717</v>
      </c>
      <c r="B57" s="461" t="s">
        <v>718</v>
      </c>
      <c r="C57" s="462" t="s">
        <v>719</v>
      </c>
      <c r="D57" s="462" t="s">
        <v>720</v>
      </c>
      <c r="E57" s="463" t="s">
        <v>721</v>
      </c>
      <c r="F57" s="432"/>
      <c r="G57" s="432"/>
    </row>
    <row r="58" spans="1:7" s="433" customFormat="1" ht="15.75" hidden="1" thickBot="1" x14ac:dyDescent="0.3">
      <c r="A58" s="464"/>
      <c r="B58" s="465"/>
      <c r="C58" s="466"/>
      <c r="D58" s="466"/>
      <c r="E58" s="467"/>
      <c r="F58" s="432"/>
      <c r="G58" s="432"/>
    </row>
    <row r="59" spans="1:7" s="433" customFormat="1" ht="45" x14ac:dyDescent="0.25">
      <c r="A59" s="444"/>
      <c r="B59" s="468" t="s">
        <v>798</v>
      </c>
      <c r="C59" s="469" t="s">
        <v>799</v>
      </c>
      <c r="D59" s="469" t="s">
        <v>734</v>
      </c>
      <c r="E59" s="470" t="s">
        <v>725</v>
      </c>
      <c r="F59" s="432"/>
      <c r="G59" s="432"/>
    </row>
    <row r="60" spans="1:7" s="433" customFormat="1" ht="60" x14ac:dyDescent="0.25">
      <c r="A60" s="450"/>
      <c r="B60" s="451" t="s">
        <v>800</v>
      </c>
      <c r="C60" s="452" t="s">
        <v>801</v>
      </c>
      <c r="D60" s="452" t="s">
        <v>734</v>
      </c>
      <c r="E60" s="453" t="s">
        <v>802</v>
      </c>
      <c r="F60" s="432"/>
      <c r="G60" s="432"/>
    </row>
    <row r="61" spans="1:7" s="433" customFormat="1" ht="30" x14ac:dyDescent="0.25">
      <c r="A61" s="450"/>
      <c r="B61" s="451" t="s">
        <v>803</v>
      </c>
      <c r="C61" s="452" t="s">
        <v>804</v>
      </c>
      <c r="D61" s="452" t="s">
        <v>724</v>
      </c>
      <c r="E61" s="453" t="s">
        <v>805</v>
      </c>
      <c r="F61" s="432"/>
      <c r="G61" s="432"/>
    </row>
    <row r="62" spans="1:7" s="433" customFormat="1" ht="30" x14ac:dyDescent="0.25">
      <c r="A62" s="450"/>
      <c r="B62" s="451" t="s">
        <v>806</v>
      </c>
      <c r="C62" s="452" t="s">
        <v>807</v>
      </c>
      <c r="D62" s="452" t="s">
        <v>724</v>
      </c>
      <c r="E62" s="453" t="s">
        <v>725</v>
      </c>
      <c r="F62" s="432"/>
      <c r="G62" s="432"/>
    </row>
    <row r="63" spans="1:7" s="433" customFormat="1" ht="45" x14ac:dyDescent="0.25">
      <c r="A63" s="450"/>
      <c r="B63" s="451" t="s">
        <v>808</v>
      </c>
      <c r="C63" s="452" t="s">
        <v>809</v>
      </c>
      <c r="D63" s="452" t="s">
        <v>724</v>
      </c>
      <c r="E63" s="453" t="s">
        <v>725</v>
      </c>
      <c r="F63" s="432"/>
      <c r="G63" s="432"/>
    </row>
    <row r="64" spans="1:7" s="433" customFormat="1" ht="30.75" thickBot="1" x14ac:dyDescent="0.3">
      <c r="A64" s="454"/>
      <c r="B64" s="455" t="s">
        <v>810</v>
      </c>
      <c r="C64" s="456" t="s">
        <v>811</v>
      </c>
      <c r="D64" s="456" t="s">
        <v>734</v>
      </c>
      <c r="E64" s="457" t="s">
        <v>725</v>
      </c>
      <c r="F64" s="432"/>
      <c r="G64" s="432"/>
    </row>
    <row r="65" spans="1:7" s="433" customFormat="1" ht="5.0999999999999996" customHeight="1" x14ac:dyDescent="0.25">
      <c r="F65" s="432"/>
      <c r="G65" s="432"/>
    </row>
    <row r="66" spans="1:7" s="433" customFormat="1" x14ac:dyDescent="0.25">
      <c r="A66" s="471" t="s">
        <v>812</v>
      </c>
      <c r="F66" s="432"/>
      <c r="G66" s="432"/>
    </row>
    <row r="67" spans="1:7" s="433" customFormat="1" x14ac:dyDescent="0.25">
      <c r="B67" s="472" t="s">
        <v>734</v>
      </c>
      <c r="C67" s="943" t="s">
        <v>813</v>
      </c>
      <c r="D67" s="942"/>
      <c r="E67" s="942"/>
      <c r="F67" s="432"/>
      <c r="G67" s="432"/>
    </row>
    <row r="68" spans="1:7" s="433" customFormat="1" ht="32.1" customHeight="1" x14ac:dyDescent="0.25">
      <c r="B68" s="472" t="s">
        <v>724</v>
      </c>
      <c r="C68" s="943" t="s">
        <v>814</v>
      </c>
      <c r="D68" s="942"/>
      <c r="E68" s="942"/>
      <c r="F68" s="432"/>
      <c r="G68" s="432"/>
    </row>
    <row r="69" spans="1:7" s="433" customFormat="1" ht="32.25" customHeight="1" x14ac:dyDescent="0.25">
      <c r="B69" s="473" t="s">
        <v>787</v>
      </c>
      <c r="C69" s="944" t="s">
        <v>815</v>
      </c>
      <c r="D69" s="945"/>
      <c r="E69" s="945"/>
      <c r="F69" s="432"/>
      <c r="G69" s="432"/>
    </row>
    <row r="70" spans="1:7" s="433" customFormat="1" ht="9.9499999999999993" customHeight="1" x14ac:dyDescent="0.25">
      <c r="F70" s="432"/>
      <c r="G70" s="432"/>
    </row>
    <row r="71" spans="1:7" s="433" customFormat="1" x14ac:dyDescent="0.25">
      <c r="A71" s="433" t="s">
        <v>816</v>
      </c>
      <c r="F71" s="432"/>
      <c r="G71" s="432"/>
    </row>
    <row r="72" spans="1:7" s="433" customFormat="1" x14ac:dyDescent="0.25">
      <c r="A72" s="433" t="s">
        <v>817</v>
      </c>
      <c r="F72" s="432"/>
      <c r="G72" s="432"/>
    </row>
    <row r="73" spans="1:7" s="433" customFormat="1" ht="33.75" customHeight="1" x14ac:dyDescent="0.25">
      <c r="A73" s="941" t="s">
        <v>818</v>
      </c>
      <c r="B73" s="942"/>
      <c r="C73" s="942"/>
      <c r="D73" s="942"/>
      <c r="E73" s="942"/>
      <c r="F73" s="432"/>
      <c r="G73" s="432"/>
    </row>
    <row r="74" spans="1:7" s="433" customFormat="1" x14ac:dyDescent="0.25">
      <c r="A74" s="474" t="s">
        <v>819</v>
      </c>
      <c r="F74" s="432"/>
      <c r="G74" s="432"/>
    </row>
    <row r="75" spans="1:7" s="433" customFormat="1" x14ac:dyDescent="0.25">
      <c r="F75" s="432"/>
      <c r="G75" s="432"/>
    </row>
    <row r="76" spans="1:7" s="433" customFormat="1" x14ac:dyDescent="0.25">
      <c r="F76" s="432"/>
      <c r="G76" s="432"/>
    </row>
    <row r="77" spans="1:7" s="433" customFormat="1" x14ac:dyDescent="0.25">
      <c r="F77" s="432"/>
      <c r="G77" s="432"/>
    </row>
    <row r="78" spans="1:7" s="433" customFormat="1" x14ac:dyDescent="0.25">
      <c r="F78" s="432"/>
      <c r="G78" s="432"/>
    </row>
    <row r="79" spans="1:7" s="433" customFormat="1" x14ac:dyDescent="0.25">
      <c r="F79" s="432"/>
      <c r="G79" s="432"/>
    </row>
    <row r="80" spans="1:7" s="433" customFormat="1" x14ac:dyDescent="0.25">
      <c r="F80" s="432"/>
      <c r="G80" s="432"/>
    </row>
    <row r="81" spans="6:7" s="433" customFormat="1" x14ac:dyDescent="0.25">
      <c r="F81" s="432"/>
      <c r="G81" s="432"/>
    </row>
    <row r="82" spans="6:7" s="433" customFormat="1" x14ac:dyDescent="0.25">
      <c r="F82" s="432"/>
      <c r="G82" s="432"/>
    </row>
    <row r="83" spans="6:7" s="433" customFormat="1" x14ac:dyDescent="0.25">
      <c r="F83" s="432"/>
      <c r="G83" s="432"/>
    </row>
    <row r="84" spans="6:7" s="433" customFormat="1" x14ac:dyDescent="0.25">
      <c r="F84" s="432"/>
      <c r="G84" s="432"/>
    </row>
    <row r="85" spans="6:7" s="433" customFormat="1" x14ac:dyDescent="0.25">
      <c r="F85" s="432"/>
      <c r="G85" s="432"/>
    </row>
    <row r="86" spans="6:7" s="433" customFormat="1" x14ac:dyDescent="0.25">
      <c r="F86" s="432"/>
      <c r="G86" s="432"/>
    </row>
    <row r="87" spans="6:7" s="433" customFormat="1" x14ac:dyDescent="0.25">
      <c r="F87" s="432"/>
      <c r="G87" s="432"/>
    </row>
    <row r="88" spans="6:7" s="433" customFormat="1" x14ac:dyDescent="0.25">
      <c r="F88" s="432"/>
      <c r="G88" s="432"/>
    </row>
    <row r="89" spans="6:7" s="433" customFormat="1" x14ac:dyDescent="0.25">
      <c r="F89" s="432"/>
      <c r="G89" s="432"/>
    </row>
    <row r="90" spans="6:7" s="433" customFormat="1" x14ac:dyDescent="0.25">
      <c r="F90" s="432"/>
      <c r="G90" s="432"/>
    </row>
    <row r="91" spans="6:7" s="433" customFormat="1" x14ac:dyDescent="0.25">
      <c r="F91" s="432"/>
      <c r="G91" s="432"/>
    </row>
    <row r="92" spans="6:7" s="433" customFormat="1" x14ac:dyDescent="0.25">
      <c r="F92" s="432"/>
      <c r="G92" s="432"/>
    </row>
    <row r="93" spans="6:7" s="433" customFormat="1" x14ac:dyDescent="0.25">
      <c r="F93" s="432"/>
      <c r="G93" s="432"/>
    </row>
    <row r="94" spans="6:7" s="433" customFormat="1" x14ac:dyDescent="0.25">
      <c r="F94" s="432"/>
      <c r="G94" s="432"/>
    </row>
    <row r="95" spans="6:7" s="433" customFormat="1" x14ac:dyDescent="0.25">
      <c r="F95" s="432"/>
      <c r="G95" s="432"/>
    </row>
    <row r="96" spans="6:7" s="433" customFormat="1" x14ac:dyDescent="0.25">
      <c r="F96" s="432"/>
      <c r="G96" s="432"/>
    </row>
    <row r="97" spans="6:7" s="433" customFormat="1" x14ac:dyDescent="0.25">
      <c r="F97" s="432"/>
      <c r="G97" s="432"/>
    </row>
    <row r="98" spans="6:7" s="433" customFormat="1" x14ac:dyDescent="0.25">
      <c r="F98" s="432"/>
      <c r="G98" s="432"/>
    </row>
    <row r="99" spans="6:7" s="433" customFormat="1" x14ac:dyDescent="0.25">
      <c r="F99" s="432"/>
      <c r="G99" s="432"/>
    </row>
    <row r="100" spans="6:7" s="433" customFormat="1" x14ac:dyDescent="0.25">
      <c r="F100" s="432"/>
      <c r="G100" s="432"/>
    </row>
    <row r="101" spans="6:7" s="433" customFormat="1" x14ac:dyDescent="0.25">
      <c r="F101" s="432"/>
      <c r="G101" s="432"/>
    </row>
    <row r="102" spans="6:7" s="433" customFormat="1" x14ac:dyDescent="0.25">
      <c r="F102" s="432"/>
      <c r="G102" s="432"/>
    </row>
    <row r="103" spans="6:7" s="433" customFormat="1" x14ac:dyDescent="0.25">
      <c r="F103" s="432"/>
      <c r="G103" s="432"/>
    </row>
    <row r="104" spans="6:7" s="433" customFormat="1" x14ac:dyDescent="0.25">
      <c r="F104" s="432"/>
      <c r="G104" s="432"/>
    </row>
    <row r="105" spans="6:7" s="433" customFormat="1" x14ac:dyDescent="0.25">
      <c r="F105" s="432"/>
      <c r="G105" s="432"/>
    </row>
    <row r="106" spans="6:7" s="433" customFormat="1" x14ac:dyDescent="0.25">
      <c r="F106" s="432"/>
      <c r="G106" s="432"/>
    </row>
    <row r="107" spans="6:7" s="433" customFormat="1" x14ac:dyDescent="0.25">
      <c r="F107" s="432"/>
      <c r="G107" s="432"/>
    </row>
    <row r="108" spans="6:7" s="433" customFormat="1" x14ac:dyDescent="0.25">
      <c r="F108" s="432"/>
      <c r="G108" s="432"/>
    </row>
    <row r="109" spans="6:7" s="433" customFormat="1" x14ac:dyDescent="0.25">
      <c r="F109" s="432"/>
      <c r="G109" s="432"/>
    </row>
    <row r="110" spans="6:7" s="433" customFormat="1" x14ac:dyDescent="0.25">
      <c r="F110" s="432"/>
      <c r="G110" s="432"/>
    </row>
    <row r="111" spans="6:7" s="433" customFormat="1" x14ac:dyDescent="0.25">
      <c r="F111" s="432"/>
      <c r="G111" s="432"/>
    </row>
    <row r="112" spans="6:7" s="433" customFormat="1" x14ac:dyDescent="0.25">
      <c r="F112" s="432"/>
      <c r="G112" s="432"/>
    </row>
    <row r="113" spans="6:7" s="433" customFormat="1" x14ac:dyDescent="0.25">
      <c r="F113" s="432"/>
      <c r="G113" s="432"/>
    </row>
    <row r="114" spans="6:7" s="433" customFormat="1" x14ac:dyDescent="0.25">
      <c r="F114" s="432"/>
      <c r="G114" s="432"/>
    </row>
    <row r="115" spans="6:7" s="433" customFormat="1" x14ac:dyDescent="0.25">
      <c r="F115" s="432"/>
      <c r="G115" s="432"/>
    </row>
  </sheetData>
  <sheetProtection algorithmName="SHA-512" hashValue="80ejSXLWkcc+zYTDgetauzr+IAVpD+BNmv3qoJ3Y9LuI369v51qWy/qZobIuoGkBh/2JonrDH0f07omqCx5U6Q==" saltValue="UC1ZExlqqGpECyhKb83CTA=="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LNG / VERSION 2025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LNG</vt:lpstr>
      <vt:lpstr>Checklist - Ranking Office LNG</vt:lpstr>
      <vt:lpstr>Office - Total Score Review</vt:lpstr>
      <vt:lpstr>Office - CO2 - GloMEEP</vt:lpstr>
      <vt:lpstr>'Checklist - Basic Office LNG'!Print_Area</vt:lpstr>
      <vt:lpstr>'Checklist - Ranking Office LNG'!Print_Area</vt:lpstr>
      <vt:lpstr>'Office - CO2 - GloMEEP'!Print_Area</vt:lpstr>
      <vt:lpstr>'Office - Total Score Review'!Print_Area</vt:lpstr>
      <vt:lpstr>'Checklist - Basic Office LNG'!Print_Titles</vt:lpstr>
      <vt:lpstr>'Checklist - Ranking Office LNG'!Print_Titles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2025-08-10T10:04:22Z</cp:lastPrinted>
  <dcterms:created xsi:type="dcterms:W3CDTF">2001-05-28T13:46:28Z</dcterms:created>
  <dcterms:modified xsi:type="dcterms:W3CDTF">2025-09-16T13:28:34Z</dcterms:modified>
</cp:coreProperties>
</file>